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40B58CA-7C30-493C-8C0C-FF9A29DF4A5E}" xr6:coauthVersionLast="45" xr6:coauthVersionMax="45" xr10:uidLastSave="{00000000-0000-0000-0000-000000000000}"/>
  <bookViews>
    <workbookView xWindow="-110" yWindow="-110" windowWidth="19420" windowHeight="10420" tabRatio="704" firstSheet="14" activeTab="17" xr2:uid="{00000000-000D-0000-FFFF-FFFF00000000}"/>
  </bookViews>
  <sheets>
    <sheet name="II.1 SZUM 1." sheetId="1" r:id="rId1"/>
    <sheet name="II. SZUM 2." sheetId="12" r:id="rId2"/>
    <sheet name="II.2 darab" sheetId="2" r:id="rId3"/>
    <sheet name="II.3 Egyszerűbb függ 1." sheetId="3" r:id="rId4"/>
    <sheet name="II.3 Egyszerűbb függ 2." sheetId="4" r:id="rId5"/>
    <sheet name="II. Egyszerűbb függ. 4. alap" sheetId="6" r:id="rId6"/>
    <sheet name="II. Egyszerűbb függ. 4. form" sheetId="13" r:id="rId7"/>
    <sheet name="II. Egyszerűbb függ. 5" sheetId="14" r:id="rId8"/>
    <sheet name="II.4 Ha függvény" sheetId="18" r:id="rId9"/>
    <sheet name="II.5 Összetett Ha függvény 1" sheetId="19" r:id="rId10"/>
    <sheet name="II.5 Összetett Ha függvény 2." sheetId="5" r:id="rId11"/>
    <sheet name="II. 6 Keres függ 1." sheetId="7" r:id="rId12"/>
    <sheet name="II.6 Keres függ. 2." sheetId="8" r:id="rId13"/>
    <sheet name="II.8 Fkeres függ 1." sheetId="9" r:id="rId14"/>
    <sheet name="II.8 Fkeres függ 2" sheetId="10" r:id="rId15"/>
    <sheet name="II.9 Szumha 2." sheetId="11" r:id="rId16"/>
    <sheet name="II.11 Szöveges függ" sheetId="15" r:id="rId17"/>
    <sheet name="II.12 pénzügyi függvény 1." sheetId="16" r:id="rId18"/>
    <sheet name="II.13 egyé függ funk" sheetId="17" r:id="rId19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6" l="1"/>
  <c r="C6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6" i="16"/>
  <c r="I3" i="15"/>
  <c r="I4" i="15"/>
  <c r="I5" i="15"/>
  <c r="I6" i="15"/>
  <c r="I7" i="15"/>
  <c r="I8" i="15"/>
  <c r="I9" i="15"/>
  <c r="I10" i="15"/>
  <c r="I11" i="15"/>
  <c r="I12" i="15"/>
  <c r="I13" i="15"/>
  <c r="I2" i="15"/>
  <c r="H3" i="15"/>
  <c r="H4" i="15"/>
  <c r="H5" i="15"/>
  <c r="H6" i="15"/>
  <c r="H7" i="15"/>
  <c r="H8" i="15"/>
  <c r="H9" i="15"/>
  <c r="H10" i="15"/>
  <c r="H11" i="15"/>
  <c r="H12" i="15"/>
  <c r="H13" i="15"/>
  <c r="H2" i="15"/>
  <c r="D2" i="15"/>
  <c r="G3" i="15"/>
  <c r="G4" i="15"/>
  <c r="G5" i="15"/>
  <c r="G6" i="15"/>
  <c r="G7" i="15"/>
  <c r="G8" i="15"/>
  <c r="G9" i="15"/>
  <c r="G10" i="15"/>
  <c r="G11" i="15"/>
  <c r="G12" i="15"/>
  <c r="G13" i="15"/>
  <c r="F3" i="15"/>
  <c r="F4" i="15"/>
  <c r="F5" i="15"/>
  <c r="F6" i="15"/>
  <c r="F7" i="15"/>
  <c r="F8" i="15"/>
  <c r="F9" i="15"/>
  <c r="F10" i="15"/>
  <c r="F11" i="15"/>
  <c r="F12" i="15"/>
  <c r="F13" i="15"/>
  <c r="F2" i="15"/>
  <c r="G2" i="15" s="1"/>
  <c r="E3" i="15"/>
  <c r="E4" i="15"/>
  <c r="E5" i="15"/>
  <c r="E6" i="15"/>
  <c r="E7" i="15"/>
  <c r="E8" i="15"/>
  <c r="E9" i="15"/>
  <c r="E10" i="15"/>
  <c r="E11" i="15"/>
  <c r="E12" i="15"/>
  <c r="E13" i="15"/>
  <c r="E2" i="15"/>
  <c r="D3" i="15"/>
  <c r="D4" i="15"/>
  <c r="D5" i="15"/>
  <c r="D6" i="15"/>
  <c r="D7" i="15"/>
  <c r="D8" i="15"/>
  <c r="D9" i="15"/>
  <c r="D10" i="15"/>
  <c r="D11" i="15"/>
  <c r="D12" i="15"/>
  <c r="D13" i="15"/>
  <c r="C3" i="15"/>
  <c r="C4" i="15"/>
  <c r="C5" i="15"/>
  <c r="C6" i="15"/>
  <c r="C7" i="15"/>
  <c r="C8" i="15"/>
  <c r="C9" i="15"/>
  <c r="C10" i="15"/>
  <c r="C11" i="15"/>
  <c r="C12" i="15"/>
  <c r="C13" i="15"/>
  <c r="C2" i="15"/>
  <c r="B3" i="15"/>
  <c r="B4" i="15"/>
  <c r="B5" i="15"/>
  <c r="B6" i="15"/>
  <c r="B7" i="15"/>
  <c r="B8" i="15"/>
  <c r="B9" i="15"/>
  <c r="B10" i="15"/>
  <c r="B11" i="15"/>
  <c r="B12" i="15"/>
  <c r="B13" i="15"/>
  <c r="B2" i="15"/>
  <c r="O3" i="9" l="1"/>
  <c r="O4" i="9"/>
  <c r="O2" i="9"/>
  <c r="L3" i="9"/>
  <c r="L4" i="9"/>
  <c r="L5" i="9"/>
  <c r="L6" i="9"/>
  <c r="L7" i="9"/>
  <c r="L8" i="9"/>
  <c r="L9" i="9"/>
  <c r="L10" i="9"/>
  <c r="L11" i="9"/>
  <c r="L2" i="9"/>
  <c r="G6" i="10"/>
  <c r="G7" i="10"/>
  <c r="G8" i="10"/>
  <c r="G5" i="10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" i="9"/>
  <c r="L10" i="7"/>
  <c r="L4" i="7"/>
  <c r="L8" i="7"/>
  <c r="L6" i="7"/>
  <c r="K8" i="7"/>
  <c r="J8" i="7"/>
  <c r="K6" i="7"/>
  <c r="J6" i="7"/>
  <c r="K4" i="7"/>
  <c r="J4" i="7"/>
  <c r="B11" i="5"/>
  <c r="C8" i="5"/>
  <c r="D8" i="5"/>
  <c r="E8" i="5"/>
  <c r="F8" i="5"/>
  <c r="G8" i="5"/>
  <c r="H8" i="5"/>
  <c r="I8" i="5"/>
  <c r="J8" i="5"/>
  <c r="K8" i="5"/>
  <c r="L8" i="5"/>
  <c r="M8" i="5"/>
  <c r="B8" i="5"/>
  <c r="C7" i="5"/>
  <c r="D7" i="5"/>
  <c r="E7" i="5"/>
  <c r="F7" i="5"/>
  <c r="G7" i="5"/>
  <c r="H7" i="5"/>
  <c r="I7" i="5"/>
  <c r="J7" i="5"/>
  <c r="K7" i="5"/>
  <c r="L7" i="5"/>
  <c r="M7" i="5"/>
  <c r="B7" i="5"/>
  <c r="C6" i="5"/>
  <c r="C9" i="5" s="1"/>
  <c r="C10" i="5" s="1"/>
  <c r="C11" i="5" s="1"/>
  <c r="D6" i="5"/>
  <c r="D9" i="5" s="1"/>
  <c r="D10" i="5" s="1"/>
  <c r="D11" i="5" s="1"/>
  <c r="E6" i="5"/>
  <c r="E9" i="5" s="1"/>
  <c r="E10" i="5" s="1"/>
  <c r="E11" i="5" s="1"/>
  <c r="F6" i="5"/>
  <c r="F9" i="5" s="1"/>
  <c r="F10" i="5" s="1"/>
  <c r="F11" i="5" s="1"/>
  <c r="G6" i="5"/>
  <c r="G9" i="5" s="1"/>
  <c r="G10" i="5" s="1"/>
  <c r="G11" i="5" s="1"/>
  <c r="H6" i="5"/>
  <c r="H9" i="5" s="1"/>
  <c r="H10" i="5" s="1"/>
  <c r="H11" i="5" s="1"/>
  <c r="I6" i="5"/>
  <c r="I9" i="5" s="1"/>
  <c r="I10" i="5" s="1"/>
  <c r="I11" i="5" s="1"/>
  <c r="J6" i="5"/>
  <c r="J9" i="5" s="1"/>
  <c r="J10" i="5" s="1"/>
  <c r="J11" i="5" s="1"/>
  <c r="K6" i="5"/>
  <c r="K9" i="5" s="1"/>
  <c r="K10" i="5" s="1"/>
  <c r="K11" i="5" s="1"/>
  <c r="L6" i="5"/>
  <c r="L9" i="5" s="1"/>
  <c r="L10" i="5" s="1"/>
  <c r="L11" i="5" s="1"/>
  <c r="M6" i="5"/>
  <c r="M9" i="5" s="1"/>
  <c r="M10" i="5" s="1"/>
  <c r="M11" i="5" s="1"/>
  <c r="B6" i="5"/>
  <c r="B9" i="5" s="1"/>
  <c r="B10" i="5" s="1"/>
  <c r="J3" i="3"/>
  <c r="J4" i="3"/>
  <c r="J5" i="3"/>
  <c r="J6" i="3"/>
  <c r="J7" i="3"/>
  <c r="J8" i="3"/>
  <c r="J9" i="3"/>
  <c r="J10" i="3"/>
  <c r="J11" i="3"/>
  <c r="J12" i="3"/>
  <c r="J2" i="3"/>
  <c r="G4" i="19"/>
  <c r="G5" i="19"/>
  <c r="G6" i="19"/>
  <c r="G3" i="19"/>
  <c r="I4" i="18"/>
  <c r="I5" i="18"/>
  <c r="I6" i="18"/>
  <c r="I3" i="18"/>
  <c r="I2" i="3"/>
  <c r="I3" i="3"/>
  <c r="I4" i="3"/>
  <c r="I5" i="3"/>
  <c r="I6" i="3"/>
  <c r="I7" i="3"/>
  <c r="I8" i="3"/>
  <c r="I9" i="3"/>
  <c r="I10" i="3"/>
  <c r="I11" i="3"/>
  <c r="I12" i="3"/>
  <c r="F6" i="18"/>
  <c r="F3" i="18"/>
  <c r="F4" i="18"/>
  <c r="F5" i="18"/>
  <c r="C4" i="18"/>
  <c r="C5" i="18"/>
  <c r="C6" i="18"/>
  <c r="C3" i="18"/>
  <c r="G4" i="18"/>
  <c r="G5" i="18"/>
  <c r="G6" i="18"/>
  <c r="G3" i="18"/>
  <c r="B5" i="4"/>
  <c r="D5" i="4"/>
  <c r="C5" i="4"/>
  <c r="B6" i="4"/>
  <c r="I15" i="3"/>
  <c r="H14" i="3"/>
  <c r="G14" i="3"/>
  <c r="H3" i="3"/>
  <c r="H4" i="3"/>
  <c r="H5" i="3"/>
  <c r="H6" i="3"/>
  <c r="H7" i="3"/>
  <c r="H8" i="3"/>
  <c r="H9" i="3"/>
  <c r="H10" i="3"/>
  <c r="H11" i="3"/>
  <c r="H12" i="3"/>
  <c r="H2" i="3"/>
  <c r="B15" i="3"/>
  <c r="B14" i="3"/>
  <c r="G3" i="3"/>
  <c r="G4" i="3"/>
  <c r="G5" i="3"/>
  <c r="G6" i="3"/>
  <c r="G7" i="3"/>
  <c r="G8" i="3"/>
  <c r="G9" i="3"/>
  <c r="G10" i="3"/>
  <c r="G11" i="3"/>
  <c r="G12" i="3"/>
  <c r="G2" i="3"/>
  <c r="I9" i="2"/>
  <c r="I7" i="2"/>
  <c r="I6" i="2"/>
  <c r="B18" i="2"/>
  <c r="I4" i="2"/>
  <c r="M20" i="12"/>
  <c r="M17" i="12"/>
  <c r="L16" i="12"/>
  <c r="M15" i="12"/>
  <c r="L14" i="12"/>
  <c r="M13" i="12"/>
  <c r="L12" i="12"/>
  <c r="M11" i="12"/>
  <c r="L10" i="12"/>
  <c r="M9" i="12"/>
  <c r="L8" i="12"/>
  <c r="M7" i="12"/>
  <c r="L6" i="12"/>
  <c r="P10" i="12"/>
  <c r="P5" i="12"/>
  <c r="N2" i="12"/>
  <c r="K2" i="12"/>
  <c r="L2" i="12"/>
  <c r="M2" i="12"/>
  <c r="J2" i="12"/>
  <c r="J4" i="1"/>
  <c r="B16" i="1"/>
  <c r="L7" i="17"/>
  <c r="I3" i="2" l="1"/>
</calcChain>
</file>

<file path=xl/sharedStrings.xml><?xml version="1.0" encoding="utf-8"?>
<sst xmlns="http://schemas.openxmlformats.org/spreadsheetml/2006/main" count="367" uniqueCount="253">
  <si>
    <t>Időszak</t>
  </si>
  <si>
    <t>Értékeítés volumene</t>
  </si>
  <si>
    <t>Összesen</t>
  </si>
  <si>
    <t>Értékesített db</t>
  </si>
  <si>
    <t>2017 q1</t>
  </si>
  <si>
    <t>2017 q2</t>
  </si>
  <si>
    <t>2017 q3</t>
  </si>
  <si>
    <t>2017 q4</t>
  </si>
  <si>
    <t>Értékesített darabszám</t>
  </si>
  <si>
    <t>kilenc</t>
  </si>
  <si>
    <t>harminc</t>
  </si>
  <si>
    <t>egy csomó</t>
  </si>
  <si>
    <t>Kerület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</si>
  <si>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</si>
  <si>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</si>
  <si>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</si>
  <si>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</si>
  <si>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</si>
  <si>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</si>
  <si>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</si>
  <si>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</si>
  <si>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</si>
  <si>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</si>
  <si>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</si>
  <si>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</si>
  <si>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</si>
  <si>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</si>
  <si>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</si>
  <si>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</t>
  </si>
  <si>
    <t>XVII.</t>
  </si>
  <si>
    <t>XVIII.</t>
  </si>
  <si>
    <t>XIX</t>
  </si>
  <si>
    <t>XX</t>
  </si>
  <si>
    <t>XXI</t>
  </si>
  <si>
    <t>XXII</t>
  </si>
  <si>
    <t>ki tudja</t>
  </si>
  <si>
    <t>nem mondom meg</t>
  </si>
  <si>
    <t>írd be te magad</t>
  </si>
  <si>
    <t>csak a főnöknek mondom</t>
  </si>
  <si>
    <t>25 db</t>
  </si>
  <si>
    <t>Név</t>
  </si>
  <si>
    <t>Magyar irod.</t>
  </si>
  <si>
    <t>Magyar nyelv</t>
  </si>
  <si>
    <t>Történelem</t>
  </si>
  <si>
    <t>Matematika</t>
  </si>
  <si>
    <t>Szám.techn.</t>
  </si>
  <si>
    <t>Átlag</t>
  </si>
  <si>
    <t>Oláh Géza</t>
  </si>
  <si>
    <t>Antal János</t>
  </si>
  <si>
    <t>Tóth Ágnes</t>
  </si>
  <si>
    <t>Horváth Edit</t>
  </si>
  <si>
    <t>Kovács József</t>
  </si>
  <si>
    <t>Kiss Judit</t>
  </si>
  <si>
    <t>Papp Judit</t>
  </si>
  <si>
    <t>Nagy Péter</t>
  </si>
  <si>
    <t>Katona Csaba</t>
  </si>
  <si>
    <t>Tamás Péter</t>
  </si>
  <si>
    <t>Saját név</t>
  </si>
  <si>
    <t>Osztandó</t>
  </si>
  <si>
    <t>Osztó</t>
  </si>
  <si>
    <t>Maradék</t>
  </si>
  <si>
    <t>Minősítés (4,5 felett kiváló, egyébként, megfelel)</t>
  </si>
  <si>
    <t>Árbevétel</t>
  </si>
  <si>
    <t>Valutaárfolyamok egy egységre forintban (2016. augusztus 15.)</t>
  </si>
  <si>
    <t>Bankok</t>
  </si>
  <si>
    <t>Vételi</t>
  </si>
  <si>
    <t>Közép</t>
  </si>
  <si>
    <t>Eladási</t>
  </si>
  <si>
    <t>Svájci frank (CHF)</t>
  </si>
  <si>
    <t>Euró (€)</t>
  </si>
  <si>
    <t>Angol font (GBP)</t>
  </si>
  <si>
    <t>Amerikai dollár (USD)</t>
  </si>
  <si>
    <t>OTP Bank</t>
  </si>
  <si>
    <t>MKB Bank</t>
  </si>
  <si>
    <t>Erste Bank</t>
  </si>
  <si>
    <t>K&amp;H Bank</t>
  </si>
  <si>
    <t>CIB Bank</t>
  </si>
  <si>
    <t>MNB</t>
  </si>
  <si>
    <t>Résztvők száma (fő)</t>
  </si>
  <si>
    <t>Fix ktg (Ft)</t>
  </si>
  <si>
    <t>Árbevétel (Ft)</t>
  </si>
  <si>
    <t>Változó ktg (Ft)</t>
  </si>
  <si>
    <t>Résztvételi díj (Ft/résztvevő)</t>
  </si>
  <si>
    <t>Fix ktg (Ft/tanfolyam)</t>
  </si>
  <si>
    <t>Változó ktg (Ft/résztvevő)</t>
  </si>
  <si>
    <t>Számolt eredmény</t>
  </si>
  <si>
    <t>Van-e tanfolyam?</t>
  </si>
  <si>
    <t>Tényleges eredmény</t>
  </si>
  <si>
    <t>Ez a fedezeti pont?</t>
  </si>
  <si>
    <t>Várt összeg</t>
  </si>
  <si>
    <t>Tervezett utalás</t>
  </si>
  <si>
    <t>Kis Elek</t>
  </si>
  <si>
    <t>Juhász Géza</t>
  </si>
  <si>
    <t>Nagy Aladár</t>
  </si>
  <si>
    <t>Kováts Vica</t>
  </si>
  <si>
    <t>Varga Bence</t>
  </si>
  <si>
    <t>Németh Norbert</t>
  </si>
  <si>
    <t>Vasutas Boldizsár</t>
  </si>
  <si>
    <t>Szatmáry Béa</t>
  </si>
  <si>
    <t>Mikor utal</t>
  </si>
  <si>
    <t>Andor Aladár</t>
  </si>
  <si>
    <t>Hajnali Virág</t>
  </si>
  <si>
    <t>Néma Zoltán</t>
  </si>
  <si>
    <t>Mennyit utalnak</t>
  </si>
  <si>
    <t>Szőrős Sándor</t>
  </si>
  <si>
    <t>Szerda</t>
  </si>
  <si>
    <t>Csütörtök</t>
  </si>
  <si>
    <t>Péntek</t>
  </si>
  <si>
    <t>Kezdés</t>
  </si>
  <si>
    <t>Matek</t>
  </si>
  <si>
    <t>Rajz</t>
  </si>
  <si>
    <t>Testnevelés</t>
  </si>
  <si>
    <t>Földrajz</t>
  </si>
  <si>
    <t>Magyar</t>
  </si>
  <si>
    <t>Ének</t>
  </si>
  <si>
    <t>Angol</t>
  </si>
  <si>
    <t>Testnevelé</t>
  </si>
  <si>
    <t>Lyukasóra</t>
  </si>
  <si>
    <t>Hétfő</t>
  </si>
  <si>
    <t>Kedd</t>
  </si>
  <si>
    <t>Üzletkód</t>
  </si>
  <si>
    <t>Város</t>
  </si>
  <si>
    <t>Üzletnév</t>
  </si>
  <si>
    <t>Ü101</t>
  </si>
  <si>
    <t>Pacsirta</t>
  </si>
  <si>
    <t>Szeged</t>
  </si>
  <si>
    <t>Ü103</t>
  </si>
  <si>
    <t>Ü102</t>
  </si>
  <si>
    <t>Rigó</t>
  </si>
  <si>
    <t>Debrecen</t>
  </si>
  <si>
    <t>Ü109</t>
  </si>
  <si>
    <t>Galamb</t>
  </si>
  <si>
    <t>Ü105</t>
  </si>
  <si>
    <t>Ü104</t>
  </si>
  <si>
    <t>Gólya</t>
  </si>
  <si>
    <t>Papagáj</t>
  </si>
  <si>
    <t>Budapest</t>
  </si>
  <si>
    <t>Ü106</t>
  </si>
  <si>
    <t>Daru</t>
  </si>
  <si>
    <t>Ü110</t>
  </si>
  <si>
    <t>Ü107</t>
  </si>
  <si>
    <t>Harkály</t>
  </si>
  <si>
    <t>Ü108</t>
  </si>
  <si>
    <t>Sas</t>
  </si>
  <si>
    <t>Cinege</t>
  </si>
  <si>
    <t>Veréb</t>
  </si>
  <si>
    <t>nem megfelelő</t>
  </si>
  <si>
    <t>elfogadható</t>
  </si>
  <si>
    <t>közepes</t>
  </si>
  <si>
    <t>jó</t>
  </si>
  <si>
    <t>kitűnő</t>
  </si>
  <si>
    <t>Minősítés</t>
  </si>
  <si>
    <t>Osztályzat</t>
  </si>
  <si>
    <t>Minősítés alsó értéke</t>
  </si>
  <si>
    <t>Fagyi fajta</t>
  </si>
  <si>
    <t>Eladott gombóc</t>
  </si>
  <si>
    <t>Citrom</t>
  </si>
  <si>
    <t>Csoki</t>
  </si>
  <si>
    <t>Vanília</t>
  </si>
  <si>
    <t>Eper</t>
  </si>
  <si>
    <t>Puncs</t>
  </si>
  <si>
    <t>január</t>
  </si>
  <si>
    <t>február</t>
  </si>
  <si>
    <t>március</t>
  </si>
  <si>
    <t>április</t>
  </si>
  <si>
    <t>május</t>
  </si>
  <si>
    <t>augusztus</t>
  </si>
  <si>
    <t>szeptember</t>
  </si>
  <si>
    <t>október</t>
  </si>
  <si>
    <t>november</t>
  </si>
  <si>
    <t>december</t>
  </si>
  <si>
    <t>Összes ktg 2011-ben</t>
  </si>
  <si>
    <t>Összes ktg 2012-ben</t>
  </si>
  <si>
    <t>Összes ktg 2013-ben</t>
  </si>
  <si>
    <t>Összes ktg 2014-ben</t>
  </si>
  <si>
    <t>Összes ktg 2015-ben</t>
  </si>
  <si>
    <t>Összes ktg januárban</t>
  </si>
  <si>
    <t>Összes ktg februárban</t>
  </si>
  <si>
    <t>Összes ktg márciusban</t>
  </si>
  <si>
    <t>Összes ktg áprilisban</t>
  </si>
  <si>
    <t>Összes ktg májusban</t>
  </si>
  <si>
    <t>Összes ktg júniusban</t>
  </si>
  <si>
    <t>Összes ktg júliusban</t>
  </si>
  <si>
    <t>Összes ktg augusztusban</t>
  </si>
  <si>
    <t>Összes ktg szeptemberben</t>
  </si>
  <si>
    <t>Összes ktg októberben</t>
  </si>
  <si>
    <t>Összes ktg novemberben</t>
  </si>
  <si>
    <t>Összes ktg decemberben</t>
  </si>
  <si>
    <t>június</t>
  </si>
  <si>
    <t>július</t>
  </si>
  <si>
    <t>Az összes ktg 2012-2014 nyarán</t>
  </si>
  <si>
    <t>Költségek tankolásonként</t>
  </si>
  <si>
    <t>Egész hányados</t>
  </si>
  <si>
    <t>db</t>
  </si>
  <si>
    <t>magyar név</t>
  </si>
  <si>
    <t>Szóköz helye</t>
  </si>
  <si>
    <t>Vezetéknév</t>
  </si>
  <si>
    <t>Keresztnév</t>
  </si>
  <si>
    <t>Név hossza</t>
  </si>
  <si>
    <t>ANGOL név</t>
  </si>
  <si>
    <t>ANGOL név hossza</t>
  </si>
  <si>
    <t>Tisztított ANGOL név</t>
  </si>
  <si>
    <t>Tisztított Angol név hossza</t>
  </si>
  <si>
    <t>Hitelösszeg</t>
  </si>
  <si>
    <t>Éves kamat</t>
  </si>
  <si>
    <t>Futamidő</t>
  </si>
  <si>
    <t>Periódus</t>
  </si>
  <si>
    <t>Törlesztő részlet</t>
  </si>
  <si>
    <t>Kamat</t>
  </si>
  <si>
    <t>Tőketörlesztés</t>
  </si>
  <si>
    <t>Sebesség</t>
  </si>
  <si>
    <t>Tömeg</t>
  </si>
  <si>
    <t>Lendület</t>
  </si>
  <si>
    <t>Kérdés</t>
  </si>
  <si>
    <t>Kitöl érkezett</t>
  </si>
  <si>
    <t>Mennyit fizet</t>
  </si>
  <si>
    <t>Ki utal ekkor</t>
  </si>
  <si>
    <t>Keres függvény</t>
  </si>
  <si>
    <t>Hol.van függvény</t>
  </si>
  <si>
    <t>Index függvény</t>
  </si>
  <si>
    <t>Fkeres függvény</t>
  </si>
  <si>
    <t>Válasz</t>
  </si>
  <si>
    <t>Oroszország</t>
  </si>
  <si>
    <t>Ország</t>
  </si>
  <si>
    <t>Gólok száma</t>
  </si>
  <si>
    <t>Szaud-Arábia</t>
  </si>
  <si>
    <t>Egyiptom</t>
  </si>
  <si>
    <t>Uruguai</t>
  </si>
  <si>
    <t>Marokkó</t>
  </si>
  <si>
    <t>Irán</t>
  </si>
  <si>
    <t>Portugália</t>
  </si>
  <si>
    <t>Spanyolország</t>
  </si>
  <si>
    <t>Győzött</t>
  </si>
  <si>
    <t>Gyózött</t>
  </si>
  <si>
    <t>Döntetlen?</t>
  </si>
  <si>
    <t>Több, mint három gól?</t>
  </si>
  <si>
    <t>Volt gól?</t>
  </si>
  <si>
    <t>Pont</t>
  </si>
  <si>
    <t>Ki győzött</t>
  </si>
  <si>
    <t>Totó eredmény</t>
  </si>
  <si>
    <t>Mire fogadtunk</t>
  </si>
  <si>
    <t>Nyertünk?</t>
  </si>
  <si>
    <t>Az összes ktg 2012 és 2014 nyár</t>
  </si>
  <si>
    <t>Hányan adtak meg adatot?</t>
  </si>
  <si>
    <t>Hányan adtak meg számot?</t>
  </si>
  <si>
    <t>Hányan adtak meg 10-nél nagyobb számot</t>
  </si>
  <si>
    <t>Hány 45 van?</t>
  </si>
  <si>
    <t>Hány harminc</t>
  </si>
  <si>
    <t>OG legjobb</t>
  </si>
  <si>
    <t>KCS legrosszabb</t>
  </si>
  <si>
    <t>Átlag fel</t>
  </si>
  <si>
    <t>Minősítés (4,5 felett kiváló alatta, hagyobb 3,5 közepes, egyebként megfelel)</t>
  </si>
  <si>
    <t>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</si>
</sst>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Ft&quot;;[Red]\-#,##0.00\ &quot;Ft&quot;"/>
    <numFmt numFmtId="164" formatCode="#,##0.00000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58585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medium">
        <color indexed="64"/>
      </bottom>
      <diagonal/>
    </border>
    <border>
      <left style="thin">
        <color indexed="64"/>
      </left>
      <right/>
      <top style="thick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/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17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 applyFont="1" applyBorder="1"/>
    <xf numFmtId="0" fontId="0" fillId="0" borderId="0" xfId="0" applyFont="1"/>
    <xf numFmtId="0" fontId="1" fillId="0" borderId="0" xfId="0" applyFont="1" applyBorder="1"/>
    <xf numFmtId="2" fontId="1" fillId="0" borderId="0" xfId="0" applyNumberFormat="1" applyFont="1" applyBorder="1"/>
    <xf numFmtId="2" fontId="1" fillId="0" borderId="0" xfId="0" applyNumberFormat="1" applyFont="1" applyFill="1" applyBorder="1"/>
    <xf numFmtId="0" fontId="1" fillId="0" borderId="0" xfId="0" applyFont="1" applyFill="1" applyBorder="1"/>
    <xf numFmtId="14" fontId="0" fillId="0" borderId="0" xfId="0" applyNumberFormat="1"/>
    <xf numFmtId="20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/>
    <xf numFmtId="0" fontId="0" fillId="5" borderId="0" xfId="0" applyFill="1"/>
    <xf numFmtId="0" fontId="0" fillId="0" borderId="1" xfId="0" applyBorder="1"/>
    <xf numFmtId="0" fontId="3" fillId="0" borderId="1" xfId="0" applyFont="1" applyBorder="1"/>
    <xf numFmtId="3" fontId="0" fillId="0" borderId="1" xfId="0" applyNumberFormat="1" applyBorder="1"/>
    <xf numFmtId="0" fontId="0" fillId="4" borderId="0" xfId="0" applyFill="1" applyAlignment="1"/>
    <xf numFmtId="0" fontId="0" fillId="5" borderId="0" xfId="0" applyFill="1" applyAlignment="1"/>
    <xf numFmtId="0" fontId="0" fillId="6" borderId="0" xfId="0" applyFill="1"/>
    <xf numFmtId="0" fontId="1" fillId="5" borderId="3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2" fontId="1" fillId="0" borderId="10" xfId="0" applyNumberFormat="1" applyFont="1" applyBorder="1"/>
    <xf numFmtId="2" fontId="1" fillId="0" borderId="11" xfId="0" applyNumberFormat="1" applyFont="1" applyBorder="1"/>
    <xf numFmtId="2" fontId="1" fillId="0" borderId="12" xfId="0" applyNumberFormat="1" applyFont="1" applyBorder="1"/>
    <xf numFmtId="0" fontId="0" fillId="0" borderId="0" xfId="0" applyBorder="1"/>
    <xf numFmtId="2" fontId="1" fillId="0" borderId="8" xfId="0" applyNumberFormat="1" applyFont="1" applyFill="1" applyBorder="1"/>
    <xf numFmtId="2" fontId="1" fillId="0" borderId="9" xfId="0" applyNumberFormat="1" applyFont="1" applyFill="1" applyBorder="1"/>
    <xf numFmtId="2" fontId="1" fillId="0" borderId="10" xfId="0" applyNumberFormat="1" applyFont="1" applyFill="1" applyBorder="1"/>
    <xf numFmtId="0" fontId="0" fillId="0" borderId="11" xfId="0" applyBorder="1"/>
    <xf numFmtId="2" fontId="1" fillId="0" borderId="12" xfId="0" applyNumberFormat="1" applyFont="1" applyFill="1" applyBorder="1"/>
    <xf numFmtId="49" fontId="0" fillId="0" borderId="0" xfId="0" applyNumberFormat="1"/>
    <xf numFmtId="0" fontId="0" fillId="0" borderId="0" xfId="0" applyNumberFormat="1"/>
    <xf numFmtId="10" fontId="0" fillId="0" borderId="0" xfId="0" applyNumberFormat="1"/>
    <xf numFmtId="8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7" xfId="0" applyFill="1" applyBorder="1"/>
    <xf numFmtId="0" fontId="0" fillId="0" borderId="18" xfId="0" applyBorder="1"/>
    <xf numFmtId="0" fontId="0" fillId="0" borderId="19" xfId="0" applyBorder="1"/>
    <xf numFmtId="0" fontId="0" fillId="0" borderId="13" xfId="0" applyBorder="1"/>
    <xf numFmtId="14" fontId="0" fillId="0" borderId="19" xfId="0" applyNumberFormat="1" applyBorder="1"/>
    <xf numFmtId="0" fontId="0" fillId="0" borderId="21" xfId="0" applyBorder="1"/>
    <xf numFmtId="0" fontId="0" fillId="0" borderId="20" xfId="0" applyBorder="1"/>
    <xf numFmtId="0" fontId="0" fillId="0" borderId="6" xfId="0" applyBorder="1"/>
    <xf numFmtId="0" fontId="0" fillId="0" borderId="7" xfId="0" applyBorder="1"/>
    <xf numFmtId="0" fontId="0" fillId="0" borderId="22" xfId="0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10" borderId="0" xfId="0" applyFill="1" applyBorder="1"/>
    <xf numFmtId="0" fontId="0" fillId="10" borderId="9" xfId="0" applyFill="1" applyBorder="1"/>
    <xf numFmtId="0" fontId="0" fillId="10" borderId="11" xfId="0" applyFill="1" applyBorder="1"/>
    <xf numFmtId="0" fontId="0" fillId="10" borderId="12" xfId="0" applyFill="1" applyBorder="1"/>
    <xf numFmtId="0" fontId="0" fillId="8" borderId="8" xfId="0" applyFill="1" applyBorder="1"/>
    <xf numFmtId="0" fontId="0" fillId="8" borderId="0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2" xfId="0" applyFill="1" applyBorder="1"/>
    <xf numFmtId="0" fontId="0" fillId="6" borderId="17" xfId="0" applyFill="1" applyBorder="1"/>
    <xf numFmtId="0" fontId="0" fillId="9" borderId="17" xfId="0" applyFill="1" applyBorder="1"/>
    <xf numFmtId="0" fontId="0" fillId="7" borderId="17" xfId="0" applyFill="1" applyBorder="1"/>
    <xf numFmtId="0" fontId="0" fillId="0" borderId="0" xfId="0" applyAlignment="1"/>
    <xf numFmtId="3" fontId="0" fillId="3" borderId="1" xfId="0" applyNumberFormat="1" applyFill="1" applyBorder="1"/>
    <xf numFmtId="3" fontId="0" fillId="5" borderId="0" xfId="0" applyNumberFormat="1" applyFill="1"/>
    <xf numFmtId="3" fontId="0" fillId="4" borderId="1" xfId="0" applyNumberFormat="1" applyFill="1" applyBorder="1"/>
    <xf numFmtId="3" fontId="0" fillId="6" borderId="0" xfId="0" applyNumberFormat="1" applyFill="1"/>
    <xf numFmtId="164" fontId="0" fillId="0" borderId="0" xfId="0" applyNumberFormat="1"/>
    <xf numFmtId="0" fontId="0" fillId="2" borderId="17" xfId="0" applyFill="1" applyBorder="1"/>
    <xf numFmtId="0" fontId="0" fillId="0" borderId="5" xfId="0" applyBorder="1"/>
    <xf numFmtId="0" fontId="0" fillId="0" borderId="12" xfId="0" applyBorder="1"/>
    <xf numFmtId="0" fontId="0" fillId="0" borderId="1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4" fontId="0" fillId="0" borderId="31" xfId="0" applyNumberFormat="1" applyBorder="1"/>
    <xf numFmtId="0" fontId="0" fillId="0" borderId="31" xfId="0" applyBorder="1"/>
    <xf numFmtId="14" fontId="0" fillId="0" borderId="32" xfId="0" applyNumberFormat="1" applyBorder="1"/>
    <xf numFmtId="0" fontId="1" fillId="0" borderId="0" xfId="0" applyFont="1"/>
    <xf numFmtId="3" fontId="1" fillId="0" borderId="0" xfId="0" applyNumberFormat="1" applyFont="1"/>
    <xf numFmtId="0" fontId="0" fillId="0" borderId="0" xfId="0" applyAlignment="1"/>
    <xf numFmtId="0" fontId="1" fillId="5" borderId="8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6"/>
  <sheetViews>
    <sheetView workbookViewId="0">
      <selection activeCell="L17" sqref="L17"/>
    </sheetView>
  </sheetViews>
  <sheetFormatPr defaultRowHeight="14.5" x14ac:dyDescent="0.35"/>
  <cols>
    <col min="2" max="2" width="17.90625" bestFit="1" customWidth="1"/>
    <col min="5" max="5" width="13" bestFit="1" customWidth="1"/>
  </cols>
  <sheetData>
    <row r="3" spans="1:13" x14ac:dyDescent="0.35">
      <c r="A3" t="s">
        <v>0</v>
      </c>
      <c r="B3" t="s">
        <v>1</v>
      </c>
      <c r="E3" t="s">
        <v>0</v>
      </c>
      <c r="F3" t="s">
        <v>4</v>
      </c>
      <c r="G3" t="s">
        <v>5</v>
      </c>
      <c r="H3" t="s">
        <v>6</v>
      </c>
      <c r="I3" t="s">
        <v>7</v>
      </c>
      <c r="J3" t="s">
        <v>2</v>
      </c>
    </row>
    <row r="4" spans="1:13" x14ac:dyDescent="0.35">
      <c r="A4" s="1">
        <v>42736</v>
      </c>
      <c r="B4">
        <v>100</v>
      </c>
      <c r="E4" t="s">
        <v>3</v>
      </c>
      <c r="F4">
        <v>200</v>
      </c>
      <c r="G4">
        <v>300</v>
      </c>
      <c r="H4">
        <v>600</v>
      </c>
      <c r="I4">
        <v>300</v>
      </c>
      <c r="J4">
        <f>SUM(F4:I4)</f>
        <v>1400</v>
      </c>
    </row>
    <row r="5" spans="1:13" x14ac:dyDescent="0.35">
      <c r="A5" s="1">
        <v>42767</v>
      </c>
      <c r="B5">
        <v>200</v>
      </c>
    </row>
    <row r="6" spans="1:13" x14ac:dyDescent="0.35">
      <c r="A6" s="1">
        <v>42795</v>
      </c>
      <c r="B6">
        <v>300</v>
      </c>
    </row>
    <row r="7" spans="1:13" x14ac:dyDescent="0.35">
      <c r="A7" s="1">
        <v>42826</v>
      </c>
      <c r="B7">
        <v>400</v>
      </c>
    </row>
    <row r="8" spans="1:13" x14ac:dyDescent="0.35">
      <c r="A8" s="1">
        <v>42856</v>
      </c>
      <c r="B8">
        <v>500</v>
      </c>
    </row>
    <row r="9" spans="1:13" x14ac:dyDescent="0.35">
      <c r="A9" s="1">
        <v>42887</v>
      </c>
      <c r="B9">
        <v>600</v>
      </c>
    </row>
    <row r="10" spans="1:13" x14ac:dyDescent="0.35">
      <c r="A10" s="1">
        <v>42917</v>
      </c>
      <c r="B10">
        <v>700</v>
      </c>
      <c r="M10" s="1"/>
    </row>
    <row r="11" spans="1:13" x14ac:dyDescent="0.35">
      <c r="A11" s="1">
        <v>42948</v>
      </c>
      <c r="B11">
        <v>800</v>
      </c>
    </row>
    <row r="12" spans="1:13" x14ac:dyDescent="0.35">
      <c r="A12" s="1">
        <v>42979</v>
      </c>
      <c r="B12">
        <v>900</v>
      </c>
    </row>
    <row r="13" spans="1:13" x14ac:dyDescent="0.35">
      <c r="A13" s="1">
        <v>43009</v>
      </c>
      <c r="B13">
        <v>1000</v>
      </c>
    </row>
    <row r="14" spans="1:13" x14ac:dyDescent="0.35">
      <c r="A14" s="1">
        <v>43040</v>
      </c>
      <c r="B14">
        <v>1100</v>
      </c>
    </row>
    <row r="15" spans="1:13" x14ac:dyDescent="0.35">
      <c r="A15" s="1">
        <v>43070</v>
      </c>
      <c r="B15">
        <v>1200</v>
      </c>
    </row>
    <row r="16" spans="1:13" x14ac:dyDescent="0.35">
      <c r="A16" t="s">
        <v>2</v>
      </c>
      <c r="B16">
        <f>SUM(B4:B15)</f>
        <v>7800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"/>
  <sheetViews>
    <sheetView workbookViewId="0">
      <selection activeCell="G3" sqref="G3:G6"/>
    </sheetView>
  </sheetViews>
  <sheetFormatPr defaultRowHeight="14.5" x14ac:dyDescent="0.35"/>
  <cols>
    <col min="2" max="2" width="11.36328125" bestFit="1" customWidth="1"/>
    <col min="5" max="5" width="11.36328125" bestFit="1" customWidth="1"/>
    <col min="7" max="7" width="10" bestFit="1" customWidth="1"/>
    <col min="9" max="9" width="13.6328125" bestFit="1" customWidth="1"/>
    <col min="11" max="11" width="13.7265625" bestFit="1" customWidth="1"/>
    <col min="13" max="13" width="9.36328125" bestFit="1" customWidth="1"/>
  </cols>
  <sheetData>
    <row r="1" spans="1:13" ht="15" thickBot="1" x14ac:dyDescent="0.4"/>
    <row r="2" spans="1:13" x14ac:dyDescent="0.35">
      <c r="A2" s="59" t="s">
        <v>223</v>
      </c>
      <c r="B2" s="60" t="s">
        <v>224</v>
      </c>
      <c r="C2" s="61" t="s">
        <v>237</v>
      </c>
      <c r="D2" s="60" t="s">
        <v>223</v>
      </c>
      <c r="E2" s="60" t="s">
        <v>224</v>
      </c>
      <c r="F2" s="61" t="s">
        <v>237</v>
      </c>
      <c r="G2" s="71" t="s">
        <v>238</v>
      </c>
      <c r="I2" s="72" t="s">
        <v>239</v>
      </c>
      <c r="K2" s="73" t="s">
        <v>240</v>
      </c>
      <c r="M2" s="73" t="s">
        <v>241</v>
      </c>
    </row>
    <row r="3" spans="1:13" x14ac:dyDescent="0.35">
      <c r="A3" s="66" t="s">
        <v>222</v>
      </c>
      <c r="B3" s="67">
        <v>0</v>
      </c>
      <c r="C3" s="68"/>
      <c r="D3" s="62" t="s">
        <v>225</v>
      </c>
      <c r="E3" s="67">
        <v>0</v>
      </c>
      <c r="F3" s="63"/>
      <c r="G3" s="47" t="str">
        <f>IF(B3=E3,"döntetlen",IF(B3&gt;E3,A3,D3))</f>
        <v>döntetlen</v>
      </c>
      <c r="I3" s="47"/>
      <c r="K3" s="47"/>
      <c r="M3" s="47"/>
    </row>
    <row r="4" spans="1:13" x14ac:dyDescent="0.35">
      <c r="A4" s="66" t="s">
        <v>226</v>
      </c>
      <c r="B4" s="67">
        <v>1</v>
      </c>
      <c r="C4" s="68"/>
      <c r="D4" s="62" t="s">
        <v>227</v>
      </c>
      <c r="E4" s="67">
        <v>2</v>
      </c>
      <c r="F4" s="63"/>
      <c r="G4" s="47" t="str">
        <f t="shared" ref="G4:G6" si="0">IF(B4=E4,"döntetlen",IF(B4&gt;E4,A4,D4))</f>
        <v>Uruguai</v>
      </c>
      <c r="I4" s="47"/>
      <c r="K4" s="47"/>
      <c r="M4" s="47"/>
    </row>
    <row r="5" spans="1:13" x14ac:dyDescent="0.35">
      <c r="A5" s="66" t="s">
        <v>228</v>
      </c>
      <c r="B5" s="67">
        <v>1</v>
      </c>
      <c r="C5" s="68"/>
      <c r="D5" s="62" t="s">
        <v>229</v>
      </c>
      <c r="E5" s="67">
        <v>0</v>
      </c>
      <c r="F5" s="63"/>
      <c r="G5" s="47" t="str">
        <f t="shared" si="0"/>
        <v>Marokkó</v>
      </c>
      <c r="I5" s="47"/>
      <c r="K5" s="47"/>
      <c r="M5" s="47"/>
    </row>
    <row r="6" spans="1:13" ht="15" thickBot="1" x14ac:dyDescent="0.4">
      <c r="A6" s="69" t="s">
        <v>230</v>
      </c>
      <c r="B6" s="67">
        <v>3</v>
      </c>
      <c r="C6" s="70"/>
      <c r="D6" s="64" t="s">
        <v>231</v>
      </c>
      <c r="E6" s="67">
        <v>3</v>
      </c>
      <c r="F6" s="65"/>
      <c r="G6" s="47" t="str">
        <f t="shared" si="0"/>
        <v>döntetlen</v>
      </c>
      <c r="I6" s="48"/>
      <c r="K6" s="48"/>
      <c r="M6" s="4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2"/>
  <sheetViews>
    <sheetView workbookViewId="0">
      <selection activeCell="B12" sqref="B12"/>
    </sheetView>
  </sheetViews>
  <sheetFormatPr defaultRowHeight="14.5" x14ac:dyDescent="0.35"/>
  <cols>
    <col min="1" max="1" width="24.36328125" bestFit="1" customWidth="1"/>
  </cols>
  <sheetData>
    <row r="1" spans="1:13" x14ac:dyDescent="0.35">
      <c r="A1" t="s">
        <v>82</v>
      </c>
      <c r="B1">
        <v>280000</v>
      </c>
    </row>
    <row r="2" spans="1:13" x14ac:dyDescent="0.35">
      <c r="A2" t="s">
        <v>83</v>
      </c>
      <c r="B2">
        <v>500000</v>
      </c>
    </row>
    <row r="3" spans="1:13" x14ac:dyDescent="0.35">
      <c r="A3" t="s">
        <v>84</v>
      </c>
      <c r="B3">
        <v>190000</v>
      </c>
    </row>
    <row r="5" spans="1:13" x14ac:dyDescent="0.35">
      <c r="A5" t="s">
        <v>78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</row>
    <row r="6" spans="1:13" x14ac:dyDescent="0.35">
      <c r="A6" t="s">
        <v>80</v>
      </c>
      <c r="B6" s="12">
        <f>B5*$B$1</f>
        <v>280000</v>
      </c>
      <c r="C6" s="12">
        <f t="shared" ref="C6:M6" si="0">C5*$B$1</f>
        <v>560000</v>
      </c>
      <c r="D6" s="12">
        <f t="shared" si="0"/>
        <v>840000</v>
      </c>
      <c r="E6" s="12">
        <f t="shared" si="0"/>
        <v>1120000</v>
      </c>
      <c r="F6" s="12">
        <f t="shared" si="0"/>
        <v>1400000</v>
      </c>
      <c r="G6" s="12">
        <f t="shared" si="0"/>
        <v>1680000</v>
      </c>
      <c r="H6" s="12">
        <f t="shared" si="0"/>
        <v>1960000</v>
      </c>
      <c r="I6" s="12">
        <f t="shared" si="0"/>
        <v>2240000</v>
      </c>
      <c r="J6" s="12">
        <f t="shared" si="0"/>
        <v>2520000</v>
      </c>
      <c r="K6" s="12">
        <f t="shared" si="0"/>
        <v>2800000</v>
      </c>
      <c r="L6" s="12">
        <f t="shared" si="0"/>
        <v>3080000</v>
      </c>
      <c r="M6" s="12">
        <f t="shared" si="0"/>
        <v>3360000</v>
      </c>
    </row>
    <row r="7" spans="1:13" x14ac:dyDescent="0.35">
      <c r="A7" t="s">
        <v>79</v>
      </c>
      <c r="B7" s="12">
        <f>$B$2</f>
        <v>500000</v>
      </c>
      <c r="C7" s="12">
        <f t="shared" ref="C7:M7" si="1">$B$2</f>
        <v>500000</v>
      </c>
      <c r="D7" s="12">
        <f t="shared" si="1"/>
        <v>500000</v>
      </c>
      <c r="E7" s="12">
        <f t="shared" si="1"/>
        <v>500000</v>
      </c>
      <c r="F7" s="12">
        <f t="shared" si="1"/>
        <v>500000</v>
      </c>
      <c r="G7" s="12">
        <f t="shared" si="1"/>
        <v>500000</v>
      </c>
      <c r="H7" s="12">
        <f t="shared" si="1"/>
        <v>500000</v>
      </c>
      <c r="I7" s="12">
        <f t="shared" si="1"/>
        <v>500000</v>
      </c>
      <c r="J7" s="12">
        <f t="shared" si="1"/>
        <v>500000</v>
      </c>
      <c r="K7" s="12">
        <f t="shared" si="1"/>
        <v>500000</v>
      </c>
      <c r="L7" s="12">
        <f t="shared" si="1"/>
        <v>500000</v>
      </c>
      <c r="M7" s="12">
        <f t="shared" si="1"/>
        <v>500000</v>
      </c>
    </row>
    <row r="8" spans="1:13" x14ac:dyDescent="0.35">
      <c r="A8" t="s">
        <v>81</v>
      </c>
      <c r="B8" s="12">
        <f>B5*$B$3</f>
        <v>190000</v>
      </c>
      <c r="C8" s="12">
        <f t="shared" ref="C8:M8" si="2">C5*$B$3</f>
        <v>380000</v>
      </c>
      <c r="D8" s="12">
        <f t="shared" si="2"/>
        <v>570000</v>
      </c>
      <c r="E8" s="12">
        <f t="shared" si="2"/>
        <v>760000</v>
      </c>
      <c r="F8" s="12">
        <f t="shared" si="2"/>
        <v>950000</v>
      </c>
      <c r="G8" s="12">
        <f t="shared" si="2"/>
        <v>1140000</v>
      </c>
      <c r="H8" s="12">
        <f t="shared" si="2"/>
        <v>1330000</v>
      </c>
      <c r="I8" s="12">
        <f t="shared" si="2"/>
        <v>1520000</v>
      </c>
      <c r="J8" s="12">
        <f t="shared" si="2"/>
        <v>1710000</v>
      </c>
      <c r="K8" s="12">
        <f t="shared" si="2"/>
        <v>1900000</v>
      </c>
      <c r="L8" s="12">
        <f t="shared" si="2"/>
        <v>2090000</v>
      </c>
      <c r="M8" s="12">
        <f t="shared" si="2"/>
        <v>2280000</v>
      </c>
    </row>
    <row r="9" spans="1:13" x14ac:dyDescent="0.35">
      <c r="A9" t="s">
        <v>85</v>
      </c>
      <c r="B9" s="12">
        <f>B6-B7-B8</f>
        <v>-410000</v>
      </c>
      <c r="C9" s="12">
        <f t="shared" ref="C9:M9" si="3">C6-C7-C8</f>
        <v>-320000</v>
      </c>
      <c r="D9" s="12">
        <f t="shared" si="3"/>
        <v>-230000</v>
      </c>
      <c r="E9" s="12">
        <f t="shared" si="3"/>
        <v>-140000</v>
      </c>
      <c r="F9" s="12">
        <f t="shared" si="3"/>
        <v>-50000</v>
      </c>
      <c r="G9" s="12">
        <f t="shared" si="3"/>
        <v>40000</v>
      </c>
      <c r="H9" s="12">
        <f t="shared" si="3"/>
        <v>130000</v>
      </c>
      <c r="I9" s="12">
        <f t="shared" si="3"/>
        <v>220000</v>
      </c>
      <c r="J9" s="12">
        <f t="shared" si="3"/>
        <v>310000</v>
      </c>
      <c r="K9" s="12">
        <f t="shared" si="3"/>
        <v>400000</v>
      </c>
      <c r="L9" s="12">
        <f t="shared" si="3"/>
        <v>490000</v>
      </c>
      <c r="M9" s="12">
        <f t="shared" si="3"/>
        <v>580000</v>
      </c>
    </row>
    <row r="10" spans="1:13" x14ac:dyDescent="0.35">
      <c r="A10" t="s">
        <v>86</v>
      </c>
      <c r="B10" t="str">
        <f>IF(B9&lt;0,"nincs","van")</f>
        <v>nincs</v>
      </c>
      <c r="C10" t="str">
        <f t="shared" ref="C10:M10" si="4">IF(C9&lt;0,"nincs","van")</f>
        <v>nincs</v>
      </c>
      <c r="D10" t="str">
        <f t="shared" si="4"/>
        <v>nincs</v>
      </c>
      <c r="E10" t="str">
        <f t="shared" si="4"/>
        <v>nincs</v>
      </c>
      <c r="F10" t="str">
        <f t="shared" si="4"/>
        <v>nincs</v>
      </c>
      <c r="G10" t="str">
        <f t="shared" si="4"/>
        <v>van</v>
      </c>
      <c r="H10" t="str">
        <f t="shared" si="4"/>
        <v>van</v>
      </c>
      <c r="I10" t="str">
        <f t="shared" si="4"/>
        <v>van</v>
      </c>
      <c r="J10" t="str">
        <f t="shared" si="4"/>
        <v>van</v>
      </c>
      <c r="K10" t="str">
        <f t="shared" si="4"/>
        <v>van</v>
      </c>
      <c r="L10" t="str">
        <f t="shared" si="4"/>
        <v>van</v>
      </c>
      <c r="M10" t="str">
        <f t="shared" si="4"/>
        <v>van</v>
      </c>
    </row>
    <row r="11" spans="1:13" x14ac:dyDescent="0.35">
      <c r="A11" t="s">
        <v>87</v>
      </c>
      <c r="B11" s="12">
        <f>IF(B10="nincs",0,B9)</f>
        <v>0</v>
      </c>
      <c r="C11" s="12">
        <f t="shared" ref="C11:M11" si="5">IF(C10="nincs",0,C9)</f>
        <v>0</v>
      </c>
      <c r="D11" s="12">
        <f t="shared" si="5"/>
        <v>0</v>
      </c>
      <c r="E11" s="12">
        <f t="shared" si="5"/>
        <v>0</v>
      </c>
      <c r="F11" s="12">
        <f t="shared" si="5"/>
        <v>0</v>
      </c>
      <c r="G11" s="12">
        <f t="shared" si="5"/>
        <v>40000</v>
      </c>
      <c r="H11" s="12">
        <f t="shared" si="5"/>
        <v>130000</v>
      </c>
      <c r="I11" s="12">
        <f t="shared" si="5"/>
        <v>220000</v>
      </c>
      <c r="J11" s="12">
        <f t="shared" si="5"/>
        <v>310000</v>
      </c>
      <c r="K11" s="12">
        <f t="shared" si="5"/>
        <v>400000</v>
      </c>
      <c r="L11" s="12">
        <f t="shared" si="5"/>
        <v>490000</v>
      </c>
      <c r="M11" s="12">
        <f t="shared" si="5"/>
        <v>580000</v>
      </c>
    </row>
    <row r="12" spans="1:13" x14ac:dyDescent="0.35">
      <c r="A12" t="s">
        <v>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3"/>
  <sheetViews>
    <sheetView workbookViewId="0">
      <selection activeCell="L10" sqref="L10"/>
    </sheetView>
  </sheetViews>
  <sheetFormatPr defaultRowHeight="14.5" x14ac:dyDescent="0.35"/>
  <cols>
    <col min="1" max="1" width="14.08984375" bestFit="1" customWidth="1"/>
    <col min="3" max="3" width="15.36328125" bestFit="1" customWidth="1"/>
    <col min="4" max="4" width="10.1796875" bestFit="1" customWidth="1"/>
    <col min="5" max="5" width="14.08984375" bestFit="1" customWidth="1"/>
    <col min="7" max="7" width="15.6328125" bestFit="1" customWidth="1"/>
    <col min="8" max="8" width="14.54296875" bestFit="1" customWidth="1"/>
    <col min="9" max="9" width="16.36328125" hidden="1" customWidth="1"/>
    <col min="10" max="10" width="15" customWidth="1"/>
    <col min="11" max="11" width="15.26953125" customWidth="1"/>
    <col min="12" max="12" width="14.54296875" customWidth="1"/>
  </cols>
  <sheetData>
    <row r="1" spans="1:12" ht="15" thickBot="1" x14ac:dyDescent="0.4">
      <c r="A1" t="s">
        <v>90</v>
      </c>
      <c r="B1" t="s">
        <v>89</v>
      </c>
      <c r="C1" t="s">
        <v>40</v>
      </c>
      <c r="D1" t="s">
        <v>89</v>
      </c>
      <c r="E1" t="s">
        <v>90</v>
      </c>
    </row>
    <row r="2" spans="1:12" ht="15" thickBot="1" x14ac:dyDescent="0.4">
      <c r="A2" s="10">
        <v>43144</v>
      </c>
      <c r="B2">
        <v>12300</v>
      </c>
      <c r="C2" t="s">
        <v>102</v>
      </c>
      <c r="D2">
        <v>12300</v>
      </c>
      <c r="E2" s="10">
        <v>43144</v>
      </c>
      <c r="I2" s="106" t="s">
        <v>221</v>
      </c>
      <c r="J2" s="107"/>
      <c r="K2" s="107"/>
      <c r="L2" s="108"/>
    </row>
    <row r="3" spans="1:12" ht="15" thickBot="1" x14ac:dyDescent="0.4">
      <c r="A3" s="10">
        <v>43145</v>
      </c>
      <c r="B3">
        <v>23234</v>
      </c>
      <c r="C3" t="s">
        <v>104</v>
      </c>
      <c r="D3">
        <v>23234</v>
      </c>
      <c r="E3" s="10">
        <v>43145</v>
      </c>
      <c r="G3" s="104" t="s">
        <v>213</v>
      </c>
      <c r="H3" s="105"/>
      <c r="I3" s="49" t="s">
        <v>217</v>
      </c>
      <c r="J3" s="80" t="s">
        <v>218</v>
      </c>
      <c r="K3" s="80" t="s">
        <v>219</v>
      </c>
      <c r="L3" s="49" t="s">
        <v>220</v>
      </c>
    </row>
    <row r="4" spans="1:12" ht="15" thickBot="1" x14ac:dyDescent="0.4">
      <c r="A4" s="10">
        <v>43142</v>
      </c>
      <c r="B4">
        <v>24567</v>
      </c>
      <c r="C4" t="s">
        <v>96</v>
      </c>
      <c r="D4">
        <v>24567</v>
      </c>
      <c r="E4" s="10">
        <v>43142</v>
      </c>
      <c r="G4" s="50" t="s">
        <v>214</v>
      </c>
      <c r="H4" s="51">
        <v>32100</v>
      </c>
      <c r="I4" s="52"/>
      <c r="J4" s="52">
        <f>MATCH(H4,D1:D13,0)</f>
        <v>6</v>
      </c>
      <c r="K4" s="52" t="str">
        <f>INDEX(C1:E13,J4,1)</f>
        <v>Hajnali Virág</v>
      </c>
      <c r="L4" s="52" t="str">
        <f>VLOOKUP(H4,B1:C13,2,FALSE)</f>
        <v>Hajnali Virág</v>
      </c>
    </row>
    <row r="5" spans="1:12" ht="15" thickBot="1" x14ac:dyDescent="0.4">
      <c r="A5" s="10">
        <v>43136</v>
      </c>
      <c r="B5">
        <v>31123</v>
      </c>
      <c r="C5" t="s">
        <v>93</v>
      </c>
      <c r="D5">
        <v>31123</v>
      </c>
      <c r="E5" s="10">
        <v>43136</v>
      </c>
      <c r="G5" s="56"/>
      <c r="H5" s="57"/>
      <c r="I5" s="81"/>
      <c r="J5" s="56"/>
      <c r="K5" s="56"/>
      <c r="L5" s="57"/>
    </row>
    <row r="6" spans="1:12" ht="15.5" thickTop="1" thickBot="1" x14ac:dyDescent="0.4">
      <c r="A6" s="10">
        <v>43141</v>
      </c>
      <c r="B6">
        <v>32100</v>
      </c>
      <c r="C6" t="s">
        <v>101</v>
      </c>
      <c r="D6">
        <v>32100</v>
      </c>
      <c r="E6" s="10">
        <v>43141</v>
      </c>
      <c r="G6" s="84" t="s">
        <v>215</v>
      </c>
      <c r="H6" s="85" t="s">
        <v>96</v>
      </c>
      <c r="I6" s="86"/>
      <c r="J6" s="86">
        <f>MATCH(H6,C2:C13,0)</f>
        <v>3</v>
      </c>
      <c r="K6" s="86">
        <f>INDEX(C2:E13,J6,2)</f>
        <v>24567</v>
      </c>
      <c r="L6" s="87">
        <f>VLOOKUP(H6,C1:E13,2,FALSE)</f>
        <v>24567</v>
      </c>
    </row>
    <row r="7" spans="1:12" ht="15" thickBot="1" x14ac:dyDescent="0.4">
      <c r="A7" s="10">
        <v>43135</v>
      </c>
      <c r="B7">
        <v>32500</v>
      </c>
      <c r="C7" t="s">
        <v>92</v>
      </c>
      <c r="D7">
        <v>32500</v>
      </c>
      <c r="E7" s="10">
        <v>43135</v>
      </c>
      <c r="G7" s="88"/>
      <c r="H7" s="57"/>
      <c r="I7" s="58"/>
      <c r="J7" s="54"/>
      <c r="K7" s="54"/>
      <c r="L7" s="89"/>
    </row>
    <row r="8" spans="1:12" ht="15" thickBot="1" x14ac:dyDescent="0.4">
      <c r="A8" s="10">
        <v>43138</v>
      </c>
      <c r="B8">
        <v>32678</v>
      </c>
      <c r="C8" t="s">
        <v>95</v>
      </c>
      <c r="D8">
        <v>32678</v>
      </c>
      <c r="E8" s="10">
        <v>43138</v>
      </c>
      <c r="G8" s="90" t="s">
        <v>99</v>
      </c>
      <c r="H8" s="91" t="s">
        <v>100</v>
      </c>
      <c r="I8" s="92"/>
      <c r="J8" s="93">
        <f>MATCH(H8,C1:C13,0)</f>
        <v>10</v>
      </c>
      <c r="K8" s="92">
        <f>INDEX(C1:E13,J8,3)</f>
        <v>43143</v>
      </c>
      <c r="L8" s="94">
        <f>VLOOKUP(H8,C1:E13,3,FALSE)</f>
        <v>43143</v>
      </c>
    </row>
    <row r="9" spans="1:12" ht="15.5" thickTop="1" thickBot="1" x14ac:dyDescent="0.4">
      <c r="A9" s="10">
        <v>43134</v>
      </c>
      <c r="B9">
        <v>34500</v>
      </c>
      <c r="C9" t="s">
        <v>91</v>
      </c>
      <c r="D9">
        <v>34500</v>
      </c>
      <c r="E9" s="10">
        <v>43134</v>
      </c>
      <c r="G9" s="41"/>
      <c r="H9" s="82"/>
      <c r="I9" s="83"/>
      <c r="J9" s="41"/>
      <c r="K9" s="41"/>
      <c r="L9" s="82"/>
    </row>
    <row r="10" spans="1:12" ht="15" thickBot="1" x14ac:dyDescent="0.4">
      <c r="A10" s="10">
        <v>43143</v>
      </c>
      <c r="B10">
        <v>34567</v>
      </c>
      <c r="C10" t="s">
        <v>100</v>
      </c>
      <c r="D10">
        <v>34567</v>
      </c>
      <c r="E10" s="10">
        <v>43143</v>
      </c>
      <c r="G10" s="50" t="s">
        <v>216</v>
      </c>
      <c r="H10" s="53">
        <v>43143</v>
      </c>
      <c r="I10" s="52"/>
      <c r="J10" s="52"/>
      <c r="K10" s="52"/>
      <c r="L10" s="52" t="str">
        <f>VLOOKUP(H10,A1:E13,3,FALSE)</f>
        <v>Andor Aladár</v>
      </c>
    </row>
    <row r="11" spans="1:12" ht="15" thickBot="1" x14ac:dyDescent="0.4">
      <c r="A11" s="10">
        <v>43137</v>
      </c>
      <c r="B11">
        <v>45678</v>
      </c>
      <c r="C11" t="s">
        <v>94</v>
      </c>
      <c r="D11">
        <v>45678</v>
      </c>
      <c r="E11" s="10">
        <v>43137</v>
      </c>
      <c r="G11" s="54"/>
      <c r="H11" s="55"/>
      <c r="I11" s="58"/>
      <c r="J11" s="54"/>
      <c r="K11" s="54"/>
      <c r="L11" s="55"/>
    </row>
    <row r="12" spans="1:12" ht="15" thickBot="1" x14ac:dyDescent="0.4">
      <c r="A12" s="10">
        <v>43139</v>
      </c>
      <c r="B12">
        <v>54987</v>
      </c>
      <c r="C12" t="s">
        <v>97</v>
      </c>
      <c r="D12">
        <v>54987</v>
      </c>
      <c r="E12" s="10">
        <v>43139</v>
      </c>
      <c r="G12" s="50" t="s">
        <v>103</v>
      </c>
      <c r="H12" s="53">
        <v>43136</v>
      </c>
      <c r="I12" s="52"/>
      <c r="J12" s="52"/>
      <c r="K12" s="52"/>
      <c r="L12" s="52"/>
    </row>
    <row r="13" spans="1:12" x14ac:dyDescent="0.35">
      <c r="A13" s="10">
        <v>43140</v>
      </c>
      <c r="B13">
        <v>78900</v>
      </c>
      <c r="C13" t="s">
        <v>98</v>
      </c>
      <c r="D13">
        <v>78900</v>
      </c>
      <c r="E13" s="10">
        <v>43140</v>
      </c>
    </row>
  </sheetData>
  <sortState xmlns:xlrd2="http://schemas.microsoft.com/office/spreadsheetml/2017/richdata2" ref="C2:E13">
    <sortCondition ref="D4"/>
  </sortState>
  <mergeCells count="2">
    <mergeCell ref="G3:H3"/>
    <mergeCell ref="I2:L2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F8"/>
  <sheetViews>
    <sheetView workbookViewId="0">
      <selection activeCell="J16" sqref="J16"/>
    </sheetView>
  </sheetViews>
  <sheetFormatPr defaultRowHeight="14.5" x14ac:dyDescent="0.35"/>
  <cols>
    <col min="2" max="2" width="10.453125" bestFit="1" customWidth="1"/>
    <col min="3" max="3" width="10.54296875" bestFit="1" customWidth="1"/>
    <col min="4" max="4" width="9.7265625" bestFit="1" customWidth="1"/>
    <col min="5" max="5" width="10.453125" bestFit="1" customWidth="1"/>
    <col min="6" max="6" width="10.54296875" bestFit="1" customWidth="1"/>
  </cols>
  <sheetData>
    <row r="3" spans="1:6" x14ac:dyDescent="0.35">
      <c r="A3" t="s">
        <v>108</v>
      </c>
      <c r="B3" t="s">
        <v>118</v>
      </c>
      <c r="C3" t="s">
        <v>119</v>
      </c>
      <c r="D3" t="s">
        <v>105</v>
      </c>
      <c r="E3" t="s">
        <v>106</v>
      </c>
      <c r="F3" t="s">
        <v>107</v>
      </c>
    </row>
    <row r="4" spans="1:6" x14ac:dyDescent="0.35">
      <c r="A4" s="11">
        <v>0.33333333333333331</v>
      </c>
      <c r="B4" t="s">
        <v>109</v>
      </c>
      <c r="C4" t="s">
        <v>111</v>
      </c>
      <c r="D4" t="s">
        <v>113</v>
      </c>
      <c r="E4" t="s">
        <v>114</v>
      </c>
      <c r="F4" t="s">
        <v>109</v>
      </c>
    </row>
    <row r="5" spans="1:6" x14ac:dyDescent="0.35">
      <c r="A5" s="11">
        <v>0.375</v>
      </c>
      <c r="B5" t="s">
        <v>43</v>
      </c>
      <c r="C5" t="s">
        <v>112</v>
      </c>
      <c r="D5" t="s">
        <v>117</v>
      </c>
      <c r="E5" t="s">
        <v>43</v>
      </c>
      <c r="F5" t="s">
        <v>117</v>
      </c>
    </row>
    <row r="6" spans="1:6" x14ac:dyDescent="0.35">
      <c r="A6" s="11">
        <v>0.41666666666666669</v>
      </c>
      <c r="B6" t="s">
        <v>114</v>
      </c>
      <c r="C6" t="s">
        <v>115</v>
      </c>
      <c r="D6" t="s">
        <v>109</v>
      </c>
      <c r="E6" t="s">
        <v>113</v>
      </c>
      <c r="F6" t="s">
        <v>112</v>
      </c>
    </row>
    <row r="7" spans="1:6" x14ac:dyDescent="0.35">
      <c r="A7" s="11">
        <v>0.45833333333333331</v>
      </c>
      <c r="B7" t="s">
        <v>113</v>
      </c>
      <c r="C7" t="s">
        <v>110</v>
      </c>
      <c r="D7" t="s">
        <v>116</v>
      </c>
      <c r="E7" t="s">
        <v>113</v>
      </c>
      <c r="F7" t="s">
        <v>111</v>
      </c>
    </row>
    <row r="8" spans="1:6" x14ac:dyDescent="0.35">
      <c r="A8" s="11">
        <v>0.5</v>
      </c>
      <c r="B8" t="s">
        <v>113</v>
      </c>
      <c r="C8" t="s">
        <v>110</v>
      </c>
      <c r="D8" t="s">
        <v>112</v>
      </c>
      <c r="E8" t="s">
        <v>109</v>
      </c>
      <c r="F8" t="s">
        <v>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5"/>
  <sheetViews>
    <sheetView workbookViewId="0">
      <selection activeCell="O5" sqref="O5"/>
    </sheetView>
  </sheetViews>
  <sheetFormatPr defaultRowHeight="14.5" x14ac:dyDescent="0.35"/>
  <cols>
    <col min="3" max="3" width="8.7265625" customWidth="1"/>
    <col min="4" max="4" width="9.54296875" bestFit="1" customWidth="1"/>
  </cols>
  <sheetData>
    <row r="1" spans="1:15" x14ac:dyDescent="0.35">
      <c r="A1" t="s">
        <v>120</v>
      </c>
      <c r="B1" t="s">
        <v>62</v>
      </c>
      <c r="C1" t="s">
        <v>121</v>
      </c>
      <c r="D1" t="s">
        <v>122</v>
      </c>
      <c r="I1" t="s">
        <v>120</v>
      </c>
      <c r="J1" t="s">
        <v>122</v>
      </c>
      <c r="K1" t="s">
        <v>121</v>
      </c>
      <c r="L1" t="s">
        <v>62</v>
      </c>
      <c r="N1" t="s">
        <v>121</v>
      </c>
      <c r="O1" t="s">
        <v>62</v>
      </c>
    </row>
    <row r="2" spans="1:15" x14ac:dyDescent="0.35">
      <c r="A2" t="s">
        <v>126</v>
      </c>
      <c r="B2" s="12">
        <v>101000</v>
      </c>
      <c r="C2" t="str">
        <f>VLOOKUP(A2,$I$1:$K$11,3,FALSE)</f>
        <v>Szeged</v>
      </c>
      <c r="D2" t="str">
        <f>VLOOKUP(A2,I:K,2,FALSE)</f>
        <v>Galamb</v>
      </c>
      <c r="I2" t="s">
        <v>123</v>
      </c>
      <c r="J2" t="s">
        <v>124</v>
      </c>
      <c r="K2" t="s">
        <v>125</v>
      </c>
      <c r="L2">
        <f>SUMIF(A:A,I2,B:B)</f>
        <v>259000</v>
      </c>
      <c r="N2" t="s">
        <v>125</v>
      </c>
      <c r="O2">
        <f>SUMIF(K:K,N2,L:L)</f>
        <v>469000</v>
      </c>
    </row>
    <row r="3" spans="1:15" x14ac:dyDescent="0.35">
      <c r="A3" s="95" t="s">
        <v>130</v>
      </c>
      <c r="B3" s="96">
        <v>104000</v>
      </c>
      <c r="C3" t="str">
        <f t="shared" ref="C3:C20" si="0">VLOOKUP(A3,$I$1:$K$11,3,FALSE)</f>
        <v>Debrecen</v>
      </c>
      <c r="D3" t="str">
        <f t="shared" ref="D3:D20" si="1">VLOOKUP(A3,I:K,2,FALSE)</f>
        <v>Cinege</v>
      </c>
      <c r="I3" t="s">
        <v>127</v>
      </c>
      <c r="J3" t="s">
        <v>128</v>
      </c>
      <c r="K3" t="s">
        <v>129</v>
      </c>
      <c r="L3">
        <f t="shared" ref="L3:L11" si="2">SUMIF(A:A,I3,B:B)</f>
        <v>211000</v>
      </c>
      <c r="N3" t="s">
        <v>129</v>
      </c>
      <c r="O3">
        <f t="shared" ref="O3:O4" si="3">SUMIF(K:K,N3,L:L)</f>
        <v>633000</v>
      </c>
    </row>
    <row r="4" spans="1:15" x14ac:dyDescent="0.35">
      <c r="A4" s="95" t="s">
        <v>132</v>
      </c>
      <c r="B4" s="96">
        <v>100000</v>
      </c>
      <c r="C4" t="str">
        <f t="shared" si="0"/>
        <v>Budapest</v>
      </c>
      <c r="D4" t="str">
        <f t="shared" si="1"/>
        <v>Papagáj</v>
      </c>
      <c r="I4" t="s">
        <v>126</v>
      </c>
      <c r="J4" t="s">
        <v>131</v>
      </c>
      <c r="K4" t="s">
        <v>125</v>
      </c>
      <c r="L4">
        <f t="shared" si="2"/>
        <v>111000</v>
      </c>
      <c r="N4" t="s">
        <v>136</v>
      </c>
      <c r="O4">
        <f t="shared" si="3"/>
        <v>438000</v>
      </c>
    </row>
    <row r="5" spans="1:15" x14ac:dyDescent="0.35">
      <c r="A5" s="95" t="s">
        <v>132</v>
      </c>
      <c r="B5" s="96">
        <v>100000</v>
      </c>
      <c r="C5" t="str">
        <f t="shared" si="0"/>
        <v>Budapest</v>
      </c>
      <c r="D5" t="str">
        <f t="shared" si="1"/>
        <v>Papagáj</v>
      </c>
      <c r="I5" t="s">
        <v>133</v>
      </c>
      <c r="J5" t="s">
        <v>134</v>
      </c>
      <c r="K5" t="s">
        <v>129</v>
      </c>
      <c r="L5">
        <f t="shared" si="2"/>
        <v>150000</v>
      </c>
    </row>
    <row r="6" spans="1:15" x14ac:dyDescent="0.35">
      <c r="A6" s="95" t="s">
        <v>137</v>
      </c>
      <c r="B6" s="96">
        <v>70000</v>
      </c>
      <c r="C6" t="str">
        <f t="shared" si="0"/>
        <v>Budapest</v>
      </c>
      <c r="D6" t="str">
        <f t="shared" si="1"/>
        <v>Daru</v>
      </c>
      <c r="I6" t="s">
        <v>132</v>
      </c>
      <c r="J6" t="s">
        <v>135</v>
      </c>
      <c r="K6" t="s">
        <v>136</v>
      </c>
      <c r="L6">
        <f t="shared" si="2"/>
        <v>200000</v>
      </c>
    </row>
    <row r="7" spans="1:15" x14ac:dyDescent="0.35">
      <c r="A7" s="95" t="s">
        <v>139</v>
      </c>
      <c r="B7" s="96">
        <v>68000</v>
      </c>
      <c r="C7" t="str">
        <f t="shared" si="0"/>
        <v>Debrecen</v>
      </c>
      <c r="D7" t="str">
        <f t="shared" si="1"/>
        <v>Veréb</v>
      </c>
      <c r="I7" t="s">
        <v>137</v>
      </c>
      <c r="J7" t="s">
        <v>138</v>
      </c>
      <c r="K7" t="s">
        <v>136</v>
      </c>
      <c r="L7">
        <f t="shared" si="2"/>
        <v>238000</v>
      </c>
    </row>
    <row r="8" spans="1:15" x14ac:dyDescent="0.35">
      <c r="A8" s="95" t="s">
        <v>123</v>
      </c>
      <c r="B8" s="96">
        <v>90000</v>
      </c>
      <c r="C8" t="str">
        <f t="shared" si="0"/>
        <v>Szeged</v>
      </c>
      <c r="D8" t="str">
        <f t="shared" si="1"/>
        <v>Pacsirta</v>
      </c>
      <c r="I8" t="s">
        <v>140</v>
      </c>
      <c r="J8" t="s">
        <v>141</v>
      </c>
      <c r="K8" t="s">
        <v>125</v>
      </c>
      <c r="L8">
        <f t="shared" si="2"/>
        <v>99000</v>
      </c>
    </row>
    <row r="9" spans="1:15" x14ac:dyDescent="0.35">
      <c r="A9" s="95" t="s">
        <v>127</v>
      </c>
      <c r="B9" s="96">
        <v>95000</v>
      </c>
      <c r="C9" t="str">
        <f t="shared" si="0"/>
        <v>Debrecen</v>
      </c>
      <c r="D9" t="str">
        <f t="shared" si="1"/>
        <v>Rigó</v>
      </c>
      <c r="I9" t="s">
        <v>142</v>
      </c>
      <c r="J9" t="s">
        <v>143</v>
      </c>
      <c r="K9" t="s">
        <v>129</v>
      </c>
      <c r="L9">
        <f t="shared" si="2"/>
        <v>0</v>
      </c>
    </row>
    <row r="10" spans="1:15" x14ac:dyDescent="0.35">
      <c r="A10" s="95" t="s">
        <v>123</v>
      </c>
      <c r="B10" s="96">
        <v>99000</v>
      </c>
      <c r="C10" t="str">
        <f t="shared" si="0"/>
        <v>Szeged</v>
      </c>
      <c r="D10" t="str">
        <f t="shared" si="1"/>
        <v>Pacsirta</v>
      </c>
      <c r="I10" t="s">
        <v>130</v>
      </c>
      <c r="J10" t="s">
        <v>144</v>
      </c>
      <c r="K10" t="s">
        <v>129</v>
      </c>
      <c r="L10">
        <f t="shared" si="2"/>
        <v>104000</v>
      </c>
    </row>
    <row r="11" spans="1:15" x14ac:dyDescent="0.35">
      <c r="A11" s="95" t="s">
        <v>133</v>
      </c>
      <c r="B11" s="96">
        <v>90000</v>
      </c>
      <c r="C11" t="str">
        <f t="shared" si="0"/>
        <v>Debrecen</v>
      </c>
      <c r="D11" t="str">
        <f t="shared" si="1"/>
        <v>Gólya</v>
      </c>
      <c r="I11" t="s">
        <v>139</v>
      </c>
      <c r="J11" t="s">
        <v>145</v>
      </c>
      <c r="K11" t="s">
        <v>129</v>
      </c>
      <c r="L11">
        <f t="shared" si="2"/>
        <v>168000</v>
      </c>
    </row>
    <row r="12" spans="1:15" x14ac:dyDescent="0.35">
      <c r="A12" s="95" t="s">
        <v>137</v>
      </c>
      <c r="B12" s="96">
        <v>88000</v>
      </c>
      <c r="C12" t="str">
        <f t="shared" si="0"/>
        <v>Budapest</v>
      </c>
      <c r="D12" t="str">
        <f t="shared" si="1"/>
        <v>Daru</v>
      </c>
    </row>
    <row r="13" spans="1:15" x14ac:dyDescent="0.35">
      <c r="A13" s="95" t="s">
        <v>127</v>
      </c>
      <c r="B13" s="96">
        <v>76000</v>
      </c>
      <c r="C13" t="str">
        <f t="shared" si="0"/>
        <v>Debrecen</v>
      </c>
      <c r="D13" t="str">
        <f t="shared" si="1"/>
        <v>Rigó</v>
      </c>
    </row>
    <row r="14" spans="1:15" x14ac:dyDescent="0.35">
      <c r="A14" s="95" t="s">
        <v>123</v>
      </c>
      <c r="B14" s="96">
        <v>70000</v>
      </c>
      <c r="C14" t="str">
        <f t="shared" si="0"/>
        <v>Szeged</v>
      </c>
      <c r="D14" t="str">
        <f t="shared" si="1"/>
        <v>Pacsirta</v>
      </c>
    </row>
    <row r="15" spans="1:15" x14ac:dyDescent="0.35">
      <c r="A15" s="95" t="s">
        <v>133</v>
      </c>
      <c r="B15" s="96">
        <v>60000</v>
      </c>
      <c r="C15" t="str">
        <f t="shared" si="0"/>
        <v>Debrecen</v>
      </c>
      <c r="D15" t="str">
        <f t="shared" si="1"/>
        <v>Gólya</v>
      </c>
    </row>
    <row r="16" spans="1:15" x14ac:dyDescent="0.35">
      <c r="A16" s="95" t="s">
        <v>140</v>
      </c>
      <c r="B16" s="96">
        <v>99000</v>
      </c>
      <c r="C16" t="str">
        <f t="shared" si="0"/>
        <v>Szeged</v>
      </c>
      <c r="D16" t="str">
        <f t="shared" si="1"/>
        <v>Harkály</v>
      </c>
    </row>
    <row r="17" spans="1:4" x14ac:dyDescent="0.35">
      <c r="A17" s="95" t="s">
        <v>139</v>
      </c>
      <c r="B17" s="96">
        <v>100000</v>
      </c>
      <c r="C17" t="str">
        <f t="shared" si="0"/>
        <v>Debrecen</v>
      </c>
      <c r="D17" t="str">
        <f t="shared" si="1"/>
        <v>Veréb</v>
      </c>
    </row>
    <row r="18" spans="1:4" x14ac:dyDescent="0.35">
      <c r="A18" s="95" t="s">
        <v>127</v>
      </c>
      <c r="B18" s="96">
        <v>40000</v>
      </c>
      <c r="C18" t="str">
        <f t="shared" si="0"/>
        <v>Debrecen</v>
      </c>
      <c r="D18" t="str">
        <f t="shared" si="1"/>
        <v>Rigó</v>
      </c>
    </row>
    <row r="19" spans="1:4" x14ac:dyDescent="0.35">
      <c r="A19" s="95" t="s">
        <v>126</v>
      </c>
      <c r="B19" s="96">
        <v>10000</v>
      </c>
      <c r="C19" t="str">
        <f t="shared" si="0"/>
        <v>Szeged</v>
      </c>
      <c r="D19" t="str">
        <f t="shared" si="1"/>
        <v>Galamb</v>
      </c>
    </row>
    <row r="20" spans="1:4" x14ac:dyDescent="0.35">
      <c r="A20" s="95" t="s">
        <v>137</v>
      </c>
      <c r="B20" s="96">
        <v>80000</v>
      </c>
      <c r="C20" t="str">
        <f t="shared" si="0"/>
        <v>Budapest</v>
      </c>
      <c r="D20" t="str">
        <f t="shared" si="1"/>
        <v>Daru</v>
      </c>
    </row>
    <row r="21" spans="1:4" x14ac:dyDescent="0.35">
      <c r="A21" s="95"/>
      <c r="B21" s="95"/>
      <c r="C21" s="95"/>
    </row>
    <row r="22" spans="1:4" x14ac:dyDescent="0.35">
      <c r="A22" s="95"/>
      <c r="B22" s="95"/>
      <c r="C22" s="95"/>
    </row>
    <row r="23" spans="1:4" x14ac:dyDescent="0.35">
      <c r="A23" s="95"/>
      <c r="B23" s="95"/>
      <c r="C23" s="95"/>
    </row>
    <row r="24" spans="1:4" x14ac:dyDescent="0.35">
      <c r="A24" s="95"/>
      <c r="B24" s="95"/>
      <c r="C24" s="95"/>
    </row>
    <row r="25" spans="1:4" x14ac:dyDescent="0.35">
      <c r="A25" s="95"/>
      <c r="B25" s="95"/>
      <c r="C25" s="9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G8"/>
  <sheetViews>
    <sheetView workbookViewId="0">
      <selection activeCell="C4" sqref="C4"/>
    </sheetView>
  </sheetViews>
  <sheetFormatPr defaultRowHeight="14.5" x14ac:dyDescent="0.35"/>
  <cols>
    <col min="2" max="2" width="18.6328125" bestFit="1" customWidth="1"/>
    <col min="3" max="3" width="13.26953125" bestFit="1" customWidth="1"/>
    <col min="6" max="6" width="9.26953125" bestFit="1" customWidth="1"/>
    <col min="7" max="7" width="10.81640625" bestFit="1" customWidth="1"/>
  </cols>
  <sheetData>
    <row r="2" spans="2:7" x14ac:dyDescent="0.35">
      <c r="B2" t="s">
        <v>153</v>
      </c>
      <c r="C2" t="s">
        <v>151</v>
      </c>
    </row>
    <row r="3" spans="2:7" x14ac:dyDescent="0.35">
      <c r="B3">
        <v>0</v>
      </c>
      <c r="C3" t="s">
        <v>146</v>
      </c>
    </row>
    <row r="4" spans="2:7" x14ac:dyDescent="0.35">
      <c r="B4">
        <v>2.5</v>
      </c>
      <c r="C4" t="s">
        <v>147</v>
      </c>
      <c r="F4" t="s">
        <v>152</v>
      </c>
      <c r="G4" t="s">
        <v>151</v>
      </c>
    </row>
    <row r="5" spans="2:7" x14ac:dyDescent="0.35">
      <c r="B5">
        <v>3.3</v>
      </c>
      <c r="C5" t="s">
        <v>148</v>
      </c>
      <c r="F5">
        <v>3</v>
      </c>
      <c r="G5" t="str">
        <f>VLOOKUP(F5,$B$3:$C$7,2,TRUE)</f>
        <v>elfogadható</v>
      </c>
    </row>
    <row r="6" spans="2:7" x14ac:dyDescent="0.35">
      <c r="B6">
        <v>4</v>
      </c>
      <c r="C6" t="s">
        <v>149</v>
      </c>
      <c r="F6">
        <v>4.8</v>
      </c>
      <c r="G6" t="str">
        <f t="shared" ref="G6:G8" si="0">VLOOKUP(F6,$B$3:$C$7,2,TRUE)</f>
        <v>kitűnő</v>
      </c>
    </row>
    <row r="7" spans="2:7" x14ac:dyDescent="0.35">
      <c r="B7">
        <v>4.7</v>
      </c>
      <c r="C7" t="s">
        <v>150</v>
      </c>
      <c r="F7">
        <v>5</v>
      </c>
      <c r="G7" t="str">
        <f t="shared" si="0"/>
        <v>kitűnő</v>
      </c>
    </row>
    <row r="8" spans="2:7" x14ac:dyDescent="0.35">
      <c r="F8">
        <v>2.4</v>
      </c>
      <c r="G8" t="str">
        <f t="shared" si="0"/>
        <v>nem megfelelő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7"/>
  <sheetViews>
    <sheetView workbookViewId="0">
      <selection activeCell="I8" sqref="I8"/>
    </sheetView>
  </sheetViews>
  <sheetFormatPr defaultRowHeight="14.5" x14ac:dyDescent="0.35"/>
  <cols>
    <col min="1" max="1" width="9.1796875" bestFit="1" customWidth="1"/>
    <col min="2" max="2" width="13.90625" bestFit="1" customWidth="1"/>
  </cols>
  <sheetData>
    <row r="2" spans="1:9" x14ac:dyDescent="0.35">
      <c r="A2" t="s">
        <v>154</v>
      </c>
      <c r="B2" t="s">
        <v>155</v>
      </c>
    </row>
    <row r="3" spans="1:9" x14ac:dyDescent="0.35">
      <c r="H3">
        <v>1</v>
      </c>
      <c r="I3" t="s">
        <v>156</v>
      </c>
    </row>
    <row r="4" spans="1:9" x14ac:dyDescent="0.35">
      <c r="H4">
        <v>2</v>
      </c>
      <c r="I4" t="s">
        <v>157</v>
      </c>
    </row>
    <row r="5" spans="1:9" x14ac:dyDescent="0.35">
      <c r="H5">
        <v>3</v>
      </c>
      <c r="I5" t="s">
        <v>158</v>
      </c>
    </row>
    <row r="6" spans="1:9" x14ac:dyDescent="0.35">
      <c r="H6">
        <v>4</v>
      </c>
      <c r="I6" t="s">
        <v>159</v>
      </c>
    </row>
    <row r="7" spans="1:9" x14ac:dyDescent="0.35">
      <c r="H7">
        <v>5</v>
      </c>
      <c r="I7" t="s">
        <v>160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3"/>
  <sheetViews>
    <sheetView workbookViewId="0">
      <selection activeCell="H5" sqref="H5"/>
    </sheetView>
  </sheetViews>
  <sheetFormatPr defaultRowHeight="14.5" x14ac:dyDescent="0.35"/>
  <cols>
    <col min="1" max="1" width="15.36328125" bestFit="1" customWidth="1"/>
    <col min="2" max="2" width="10.08984375" bestFit="1" customWidth="1"/>
    <col min="3" max="3" width="11.36328125" bestFit="1" customWidth="1"/>
    <col min="4" max="4" width="10.26953125" bestFit="1" customWidth="1"/>
    <col min="5" max="5" width="9.81640625" bestFit="1" customWidth="1"/>
    <col min="6" max="6" width="17.08984375" bestFit="1" customWidth="1"/>
    <col min="7" max="7" width="16.81640625" bestFit="1" customWidth="1"/>
    <col min="8" max="8" width="18" bestFit="1" customWidth="1"/>
    <col min="9" max="9" width="23" bestFit="1" customWidth="1"/>
  </cols>
  <sheetData>
    <row r="1" spans="1:9" x14ac:dyDescent="0.35">
      <c r="A1" t="s">
        <v>194</v>
      </c>
      <c r="B1" t="s">
        <v>198</v>
      </c>
      <c r="C1" t="s">
        <v>195</v>
      </c>
      <c r="D1" t="s">
        <v>196</v>
      </c>
      <c r="E1" t="s">
        <v>197</v>
      </c>
      <c r="F1" t="s">
        <v>199</v>
      </c>
      <c r="G1" t="s">
        <v>200</v>
      </c>
      <c r="H1" t="s">
        <v>201</v>
      </c>
      <c r="I1" t="s">
        <v>202</v>
      </c>
    </row>
    <row r="2" spans="1:9" x14ac:dyDescent="0.35">
      <c r="A2" s="43" t="s">
        <v>102</v>
      </c>
      <c r="B2" s="44">
        <f>LEN(A2)</f>
        <v>11</v>
      </c>
      <c r="C2">
        <f>SEARCH(" ",A2,1)</f>
        <v>5</v>
      </c>
      <c r="D2" t="str">
        <f>LEFT(A2,C2)</f>
        <v xml:space="preserve">Néma </v>
      </c>
      <c r="E2" t="str">
        <f>RIGHT(A2,B2-C2)</f>
        <v>Zoltán</v>
      </c>
      <c r="F2" t="str">
        <f>CONCATENATE(E2," ",D2)</f>
        <v xml:space="preserve">Zoltán Néma </v>
      </c>
      <c r="G2" s="44">
        <f>LEN(F2)</f>
        <v>12</v>
      </c>
      <c r="H2" t="str">
        <f>TRIM(F2)</f>
        <v>Zoltán Néma</v>
      </c>
      <c r="I2" s="44">
        <f>LEN(H2)</f>
        <v>11</v>
      </c>
    </row>
    <row r="3" spans="1:9" x14ac:dyDescent="0.35">
      <c r="A3" t="s">
        <v>104</v>
      </c>
      <c r="B3" s="44">
        <f t="shared" ref="B3:B13" si="0">LEN(A3)</f>
        <v>13</v>
      </c>
      <c r="C3">
        <f t="shared" ref="C3:C13" si="1">SEARCH(" ",A3,1)</f>
        <v>7</v>
      </c>
      <c r="D3" t="str">
        <f t="shared" ref="D3:D13" si="2">LEFT(A3,C3)</f>
        <v xml:space="preserve">Szőrős </v>
      </c>
      <c r="E3" t="str">
        <f t="shared" ref="E3:E13" si="3">RIGHT(A3,B3-C3)</f>
        <v>Sándor</v>
      </c>
      <c r="F3" t="str">
        <f t="shared" ref="F3:F13" si="4">CONCATENATE(E3," ",D3)</f>
        <v xml:space="preserve">Sándor Szőrős </v>
      </c>
      <c r="G3" s="44">
        <f t="shared" ref="G3:G13" si="5">LEN(F3)</f>
        <v>14</v>
      </c>
      <c r="H3" t="str">
        <f t="shared" ref="H3:H13" si="6">TRIM(F3)</f>
        <v>Sándor Szőrős</v>
      </c>
      <c r="I3" s="44">
        <f t="shared" ref="I3:I13" si="7">LEN(H3)</f>
        <v>13</v>
      </c>
    </row>
    <row r="4" spans="1:9" x14ac:dyDescent="0.35">
      <c r="A4" t="s">
        <v>96</v>
      </c>
      <c r="B4" s="44">
        <f t="shared" si="0"/>
        <v>14</v>
      </c>
      <c r="C4">
        <f t="shared" si="1"/>
        <v>7</v>
      </c>
      <c r="D4" t="str">
        <f t="shared" si="2"/>
        <v xml:space="preserve">Németh </v>
      </c>
      <c r="E4" t="str">
        <f t="shared" si="3"/>
        <v>Norbert</v>
      </c>
      <c r="F4" t="str">
        <f t="shared" si="4"/>
        <v xml:space="preserve">Norbert Németh </v>
      </c>
      <c r="G4" s="44">
        <f t="shared" si="5"/>
        <v>15</v>
      </c>
      <c r="H4" t="str">
        <f t="shared" si="6"/>
        <v>Norbert Németh</v>
      </c>
      <c r="I4" s="44">
        <f t="shared" si="7"/>
        <v>14</v>
      </c>
    </row>
    <row r="5" spans="1:9" x14ac:dyDescent="0.35">
      <c r="A5" t="s">
        <v>93</v>
      </c>
      <c r="B5" s="44">
        <f t="shared" si="0"/>
        <v>11</v>
      </c>
      <c r="C5">
        <f t="shared" si="1"/>
        <v>5</v>
      </c>
      <c r="D5" t="str">
        <f t="shared" si="2"/>
        <v xml:space="preserve">Nagy </v>
      </c>
      <c r="E5" t="str">
        <f t="shared" si="3"/>
        <v>Aladár</v>
      </c>
      <c r="F5" t="str">
        <f t="shared" si="4"/>
        <v xml:space="preserve">Aladár Nagy </v>
      </c>
      <c r="G5" s="44">
        <f t="shared" si="5"/>
        <v>12</v>
      </c>
      <c r="H5" t="str">
        <f t="shared" si="6"/>
        <v>Aladár Nagy</v>
      </c>
      <c r="I5" s="44">
        <f t="shared" si="7"/>
        <v>11</v>
      </c>
    </row>
    <row r="6" spans="1:9" x14ac:dyDescent="0.35">
      <c r="A6" t="s">
        <v>101</v>
      </c>
      <c r="B6" s="44">
        <f t="shared" si="0"/>
        <v>13</v>
      </c>
      <c r="C6">
        <f t="shared" si="1"/>
        <v>8</v>
      </c>
      <c r="D6" t="str">
        <f t="shared" si="2"/>
        <v xml:space="preserve">Hajnali </v>
      </c>
      <c r="E6" t="str">
        <f t="shared" si="3"/>
        <v>Virág</v>
      </c>
      <c r="F6" t="str">
        <f t="shared" si="4"/>
        <v xml:space="preserve">Virág Hajnali </v>
      </c>
      <c r="G6" s="44">
        <f t="shared" si="5"/>
        <v>14</v>
      </c>
      <c r="H6" t="str">
        <f t="shared" si="6"/>
        <v>Virág Hajnali</v>
      </c>
      <c r="I6" s="44">
        <f t="shared" si="7"/>
        <v>13</v>
      </c>
    </row>
    <row r="7" spans="1:9" x14ac:dyDescent="0.35">
      <c r="A7" t="s">
        <v>92</v>
      </c>
      <c r="B7" s="44">
        <f t="shared" si="0"/>
        <v>11</v>
      </c>
      <c r="C7">
        <f t="shared" si="1"/>
        <v>7</v>
      </c>
      <c r="D7" t="str">
        <f t="shared" si="2"/>
        <v xml:space="preserve">Juhász </v>
      </c>
      <c r="E7" t="str">
        <f t="shared" si="3"/>
        <v>Géza</v>
      </c>
      <c r="F7" t="str">
        <f t="shared" si="4"/>
        <v xml:space="preserve">Géza Juhász </v>
      </c>
      <c r="G7" s="44">
        <f t="shared" si="5"/>
        <v>12</v>
      </c>
      <c r="H7" t="str">
        <f t="shared" si="6"/>
        <v>Géza Juhász</v>
      </c>
      <c r="I7" s="44">
        <f t="shared" si="7"/>
        <v>11</v>
      </c>
    </row>
    <row r="8" spans="1:9" x14ac:dyDescent="0.35">
      <c r="A8" t="s">
        <v>95</v>
      </c>
      <c r="B8" s="44">
        <f t="shared" si="0"/>
        <v>11</v>
      </c>
      <c r="C8">
        <f t="shared" si="1"/>
        <v>6</v>
      </c>
      <c r="D8" t="str">
        <f t="shared" si="2"/>
        <v xml:space="preserve">Varga </v>
      </c>
      <c r="E8" t="str">
        <f t="shared" si="3"/>
        <v>Bence</v>
      </c>
      <c r="F8" t="str">
        <f t="shared" si="4"/>
        <v xml:space="preserve">Bence Varga </v>
      </c>
      <c r="G8" s="44">
        <f t="shared" si="5"/>
        <v>12</v>
      </c>
      <c r="H8" t="str">
        <f t="shared" si="6"/>
        <v>Bence Varga</v>
      </c>
      <c r="I8" s="44">
        <f t="shared" si="7"/>
        <v>11</v>
      </c>
    </row>
    <row r="9" spans="1:9" x14ac:dyDescent="0.35">
      <c r="A9" t="s">
        <v>91</v>
      </c>
      <c r="B9" s="44">
        <f t="shared" si="0"/>
        <v>8</v>
      </c>
      <c r="C9">
        <f t="shared" si="1"/>
        <v>4</v>
      </c>
      <c r="D9" t="str">
        <f t="shared" si="2"/>
        <v xml:space="preserve">Kis </v>
      </c>
      <c r="E9" t="str">
        <f t="shared" si="3"/>
        <v>Elek</v>
      </c>
      <c r="F9" t="str">
        <f t="shared" si="4"/>
        <v xml:space="preserve">Elek Kis </v>
      </c>
      <c r="G9" s="44">
        <f t="shared" si="5"/>
        <v>9</v>
      </c>
      <c r="H9" t="str">
        <f t="shared" si="6"/>
        <v>Elek Kis</v>
      </c>
      <c r="I9" s="44">
        <f t="shared" si="7"/>
        <v>8</v>
      </c>
    </row>
    <row r="10" spans="1:9" x14ac:dyDescent="0.35">
      <c r="A10" t="s">
        <v>100</v>
      </c>
      <c r="B10" s="44">
        <f t="shared" si="0"/>
        <v>12</v>
      </c>
      <c r="C10">
        <f t="shared" si="1"/>
        <v>6</v>
      </c>
      <c r="D10" t="str">
        <f t="shared" si="2"/>
        <v xml:space="preserve">Andor </v>
      </c>
      <c r="E10" t="str">
        <f t="shared" si="3"/>
        <v>Aladár</v>
      </c>
      <c r="F10" t="str">
        <f t="shared" si="4"/>
        <v xml:space="preserve">Aladár Andor </v>
      </c>
      <c r="G10" s="44">
        <f t="shared" si="5"/>
        <v>13</v>
      </c>
      <c r="H10" t="str">
        <f t="shared" si="6"/>
        <v>Aladár Andor</v>
      </c>
      <c r="I10" s="44">
        <f t="shared" si="7"/>
        <v>12</v>
      </c>
    </row>
    <row r="11" spans="1:9" x14ac:dyDescent="0.35">
      <c r="A11" t="s">
        <v>94</v>
      </c>
      <c r="B11" s="44">
        <f t="shared" si="0"/>
        <v>11</v>
      </c>
      <c r="C11">
        <f t="shared" si="1"/>
        <v>7</v>
      </c>
      <c r="D11" t="str">
        <f t="shared" si="2"/>
        <v xml:space="preserve">Kováts </v>
      </c>
      <c r="E11" t="str">
        <f t="shared" si="3"/>
        <v>Vica</v>
      </c>
      <c r="F11" t="str">
        <f t="shared" si="4"/>
        <v xml:space="preserve">Vica Kováts </v>
      </c>
      <c r="G11" s="44">
        <f t="shared" si="5"/>
        <v>12</v>
      </c>
      <c r="H11" t="str">
        <f t="shared" si="6"/>
        <v>Vica Kováts</v>
      </c>
      <c r="I11" s="44">
        <f t="shared" si="7"/>
        <v>11</v>
      </c>
    </row>
    <row r="12" spans="1:9" x14ac:dyDescent="0.35">
      <c r="A12" t="s">
        <v>97</v>
      </c>
      <c r="B12" s="44">
        <f t="shared" si="0"/>
        <v>17</v>
      </c>
      <c r="C12">
        <f t="shared" si="1"/>
        <v>8</v>
      </c>
      <c r="D12" t="str">
        <f t="shared" si="2"/>
        <v xml:space="preserve">Vasutas </v>
      </c>
      <c r="E12" t="str">
        <f t="shared" si="3"/>
        <v>Boldizsár</v>
      </c>
      <c r="F12" t="str">
        <f t="shared" si="4"/>
        <v xml:space="preserve">Boldizsár Vasutas </v>
      </c>
      <c r="G12" s="44">
        <f t="shared" si="5"/>
        <v>18</v>
      </c>
      <c r="H12" t="str">
        <f t="shared" si="6"/>
        <v>Boldizsár Vasutas</v>
      </c>
      <c r="I12" s="44">
        <f t="shared" si="7"/>
        <v>17</v>
      </c>
    </row>
    <row r="13" spans="1:9" x14ac:dyDescent="0.35">
      <c r="A13" t="s">
        <v>98</v>
      </c>
      <c r="B13" s="44">
        <f t="shared" si="0"/>
        <v>12</v>
      </c>
      <c r="C13">
        <f t="shared" si="1"/>
        <v>9</v>
      </c>
      <c r="D13" t="str">
        <f t="shared" si="2"/>
        <v xml:space="preserve">Szatmáry </v>
      </c>
      <c r="E13" t="str">
        <f t="shared" si="3"/>
        <v>Béa</v>
      </c>
      <c r="F13" t="str">
        <f t="shared" si="4"/>
        <v xml:space="preserve">Béa Szatmáry </v>
      </c>
      <c r="G13" s="44">
        <f t="shared" si="5"/>
        <v>13</v>
      </c>
      <c r="H13" t="str">
        <f t="shared" si="6"/>
        <v>Béa Szatmáry</v>
      </c>
      <c r="I13" s="44">
        <f t="shared" si="7"/>
        <v>12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25"/>
  <sheetViews>
    <sheetView tabSelected="1" workbookViewId="0">
      <selection activeCell="B1" sqref="B1"/>
    </sheetView>
  </sheetViews>
  <sheetFormatPr defaultRowHeight="14.5" x14ac:dyDescent="0.35"/>
  <cols>
    <col min="1" max="1" width="10.08984375" bestFit="1" customWidth="1"/>
    <col min="2" max="2" width="14.453125" bestFit="1" customWidth="1"/>
    <col min="3" max="3" width="10.7265625" bestFit="1" customWidth="1"/>
    <col min="4" max="4" width="12.90625" bestFit="1" customWidth="1"/>
  </cols>
  <sheetData>
    <row r="1" spans="1:4" x14ac:dyDescent="0.35">
      <c r="A1" t="s">
        <v>203</v>
      </c>
      <c r="B1" s="12">
        <v>10000000</v>
      </c>
    </row>
    <row r="2" spans="1:4" x14ac:dyDescent="0.35">
      <c r="A2" t="s">
        <v>204</v>
      </c>
      <c r="B2" s="45">
        <v>3.7499999999999999E-2</v>
      </c>
    </row>
    <row r="3" spans="1:4" x14ac:dyDescent="0.35">
      <c r="A3" t="s">
        <v>205</v>
      </c>
      <c r="B3">
        <v>10</v>
      </c>
      <c r="C3" t="s">
        <v>252</v>
      </c>
    </row>
    <row r="5" spans="1:4" x14ac:dyDescent="0.35">
      <c r="A5" t="s">
        <v>206</v>
      </c>
      <c r="B5" t="s">
        <v>207</v>
      </c>
      <c r="C5" t="s">
        <v>208</v>
      </c>
      <c r="D5" t="s">
        <v>209</v>
      </c>
    </row>
    <row r="6" spans="1:4" x14ac:dyDescent="0.35">
      <c r="A6">
        <v>1</v>
      </c>
      <c r="B6" s="46">
        <f>PMT($B$2/12,$B$3*12,-$B$1,0,0)</f>
        <v>100061.24319698766</v>
      </c>
      <c r="C6" s="46">
        <f>IPMT($B$2/12,A6,$B$3*12,-$B$1,0,0)</f>
        <v>31249.999999999996</v>
      </c>
      <c r="D6" s="46">
        <f>PPMT($B$2/12,A6,$B$3*12,-$B$1,0,0)</f>
        <v>68811.243196987678</v>
      </c>
    </row>
    <row r="7" spans="1:4" x14ac:dyDescent="0.35">
      <c r="A7">
        <v>2</v>
      </c>
      <c r="B7" s="46">
        <f t="shared" ref="B7:B70" si="0">PMT($B$2/12,$B$3*12,-$B$1,0,0)</f>
        <v>100061.24319698766</v>
      </c>
      <c r="C7" s="46">
        <f>IPMT($B$2/12,A7,$B$3*12,-$B$1,0,0)</f>
        <v>31034.964865009402</v>
      </c>
      <c r="D7" s="46">
        <f t="shared" ref="D7:D70" si="1">PPMT($B$2/12,A7,$B$3*12,-$B$1,0,0)</f>
        <v>69026.278331978247</v>
      </c>
    </row>
    <row r="8" spans="1:4" x14ac:dyDescent="0.35">
      <c r="A8">
        <v>3</v>
      </c>
      <c r="B8" s="46">
        <f t="shared" si="0"/>
        <v>100061.24319698766</v>
      </c>
      <c r="C8" s="46">
        <f t="shared" ref="C7:C70" si="2">IPMT($B$2/12,A8,$B$3*12,-$B$1,0,0)</f>
        <v>30819.257745221978</v>
      </c>
      <c r="D8" s="46">
        <f t="shared" si="1"/>
        <v>69241.985451765708</v>
      </c>
    </row>
    <row r="9" spans="1:4" x14ac:dyDescent="0.35">
      <c r="A9">
        <v>4</v>
      </c>
      <c r="B9" s="46">
        <f t="shared" si="0"/>
        <v>100061.24319698766</v>
      </c>
      <c r="C9" s="46">
        <f t="shared" si="2"/>
        <v>30602.876540685204</v>
      </c>
      <c r="D9" s="46">
        <f t="shared" si="1"/>
        <v>69458.36665630246</v>
      </c>
    </row>
    <row r="10" spans="1:4" x14ac:dyDescent="0.35">
      <c r="A10">
        <v>5</v>
      </c>
      <c r="B10" s="46">
        <f t="shared" si="0"/>
        <v>100061.24319698766</v>
      </c>
      <c r="C10" s="46">
        <f t="shared" si="2"/>
        <v>30385.819144884263</v>
      </c>
      <c r="D10" s="46">
        <f t="shared" si="1"/>
        <v>69675.424052103408</v>
      </c>
    </row>
    <row r="11" spans="1:4" x14ac:dyDescent="0.35">
      <c r="A11">
        <v>6</v>
      </c>
      <c r="B11" s="46">
        <f t="shared" si="0"/>
        <v>100061.24319698766</v>
      </c>
      <c r="C11" s="46">
        <f t="shared" si="2"/>
        <v>30168.083444721437</v>
      </c>
      <c r="D11" s="46">
        <f t="shared" si="1"/>
        <v>69893.15975226622</v>
      </c>
    </row>
    <row r="12" spans="1:4" x14ac:dyDescent="0.35">
      <c r="A12">
        <v>7</v>
      </c>
      <c r="B12" s="46">
        <f t="shared" si="0"/>
        <v>100061.24319698766</v>
      </c>
      <c r="C12" s="46">
        <f t="shared" si="2"/>
        <v>29949.667320495602</v>
      </c>
      <c r="D12" s="46">
        <f t="shared" si="1"/>
        <v>70111.575876492061</v>
      </c>
    </row>
    <row r="13" spans="1:4" x14ac:dyDescent="0.35">
      <c r="A13">
        <v>8</v>
      </c>
      <c r="B13" s="46">
        <f t="shared" si="0"/>
        <v>100061.24319698766</v>
      </c>
      <c r="C13" s="46">
        <f t="shared" si="2"/>
        <v>29730.568645881562</v>
      </c>
      <c r="D13" s="46">
        <f t="shared" si="1"/>
        <v>70330.674551106102</v>
      </c>
    </row>
    <row r="14" spans="1:4" x14ac:dyDescent="0.35">
      <c r="A14">
        <v>9</v>
      </c>
      <c r="B14" s="46">
        <f t="shared" si="0"/>
        <v>100061.24319698766</v>
      </c>
      <c r="C14" s="46">
        <f t="shared" si="2"/>
        <v>29510.785287909359</v>
      </c>
      <c r="D14" s="46">
        <f t="shared" si="1"/>
        <v>70550.457909078308</v>
      </c>
    </row>
    <row r="15" spans="1:4" x14ac:dyDescent="0.35">
      <c r="A15">
        <v>10</v>
      </c>
      <c r="B15" s="46">
        <f t="shared" si="0"/>
        <v>100061.24319698766</v>
      </c>
      <c r="C15" s="46">
        <f t="shared" si="2"/>
        <v>29290.315106943493</v>
      </c>
      <c r="D15" s="46">
        <f t="shared" si="1"/>
        <v>70770.928090044181</v>
      </c>
    </row>
    <row r="16" spans="1:4" x14ac:dyDescent="0.35">
      <c r="A16">
        <v>11</v>
      </c>
      <c r="B16" s="46">
        <f t="shared" si="0"/>
        <v>100061.24319698766</v>
      </c>
      <c r="C16" s="46">
        <f t="shared" si="2"/>
        <v>29069.1559566621</v>
      </c>
      <c r="D16" s="46">
        <f t="shared" si="1"/>
        <v>70992.087240325563</v>
      </c>
    </row>
    <row r="17" spans="1:4" x14ac:dyDescent="0.35">
      <c r="A17">
        <v>12</v>
      </c>
      <c r="B17" s="46">
        <f t="shared" si="0"/>
        <v>100061.24319698766</v>
      </c>
      <c r="C17" s="46">
        <f t="shared" si="2"/>
        <v>28847.305684036084</v>
      </c>
      <c r="D17" s="46">
        <f t="shared" si="1"/>
        <v>71213.937512951583</v>
      </c>
    </row>
    <row r="18" spans="1:4" x14ac:dyDescent="0.35">
      <c r="A18">
        <v>13</v>
      </c>
      <c r="B18" s="46">
        <f t="shared" si="0"/>
        <v>100061.24319698766</v>
      </c>
      <c r="C18" s="46">
        <f t="shared" si="2"/>
        <v>28624.762129308114</v>
      </c>
      <c r="D18" s="46">
        <f t="shared" si="1"/>
        <v>71436.481067679546</v>
      </c>
    </row>
    <row r="19" spans="1:4" x14ac:dyDescent="0.35">
      <c r="A19">
        <v>14</v>
      </c>
      <c r="B19" s="46">
        <f t="shared" si="0"/>
        <v>100061.24319698766</v>
      </c>
      <c r="C19" s="46">
        <f t="shared" si="2"/>
        <v>28401.52312597162</v>
      </c>
      <c r="D19" s="46">
        <f t="shared" si="1"/>
        <v>71659.720071016054</v>
      </c>
    </row>
    <row r="20" spans="1:4" x14ac:dyDescent="0.35">
      <c r="A20">
        <v>15</v>
      </c>
      <c r="B20" s="46">
        <f t="shared" si="0"/>
        <v>100061.24319698766</v>
      </c>
      <c r="C20" s="46">
        <f t="shared" si="2"/>
        <v>28177.586500749687</v>
      </c>
      <c r="D20" s="46">
        <f t="shared" si="1"/>
        <v>71883.656696237973</v>
      </c>
    </row>
    <row r="21" spans="1:4" x14ac:dyDescent="0.35">
      <c r="A21">
        <v>16</v>
      </c>
      <c r="B21" s="46">
        <f t="shared" si="0"/>
        <v>100061.24319698766</v>
      </c>
      <c r="C21" s="46">
        <f t="shared" si="2"/>
        <v>27952.950073573946</v>
      </c>
      <c r="D21" s="46">
        <f t="shared" si="1"/>
        <v>72108.293123413721</v>
      </c>
    </row>
    <row r="22" spans="1:4" x14ac:dyDescent="0.35">
      <c r="A22">
        <v>17</v>
      </c>
      <c r="B22" s="46">
        <f t="shared" si="0"/>
        <v>100061.24319698766</v>
      </c>
      <c r="C22" s="46">
        <f t="shared" si="2"/>
        <v>27727.611657563273</v>
      </c>
      <c r="D22" s="46">
        <f t="shared" si="1"/>
        <v>72333.631539424387</v>
      </c>
    </row>
    <row r="23" spans="1:4" x14ac:dyDescent="0.35">
      <c r="A23">
        <v>18</v>
      </c>
      <c r="B23" s="46">
        <f t="shared" si="0"/>
        <v>100061.24319698766</v>
      </c>
      <c r="C23" s="46">
        <f t="shared" si="2"/>
        <v>27501.569059002577</v>
      </c>
      <c r="D23" s="46">
        <f t="shared" si="1"/>
        <v>72559.674137985101</v>
      </c>
    </row>
    <row r="24" spans="1:4" x14ac:dyDescent="0.35">
      <c r="A24">
        <v>19</v>
      </c>
      <c r="B24" s="46">
        <f t="shared" si="0"/>
        <v>100061.24319698766</v>
      </c>
      <c r="C24" s="46">
        <f t="shared" si="2"/>
        <v>27274.820077321372</v>
      </c>
      <c r="D24" s="46">
        <f t="shared" si="1"/>
        <v>72786.423119666302</v>
      </c>
    </row>
    <row r="25" spans="1:4" x14ac:dyDescent="0.35">
      <c r="A25">
        <v>20</v>
      </c>
      <c r="B25" s="46">
        <f t="shared" si="0"/>
        <v>100061.24319698766</v>
      </c>
      <c r="C25" s="46">
        <f t="shared" si="2"/>
        <v>27047.362505072419</v>
      </c>
      <c r="D25" s="46">
        <f t="shared" si="1"/>
        <v>73013.880691915256</v>
      </c>
    </row>
    <row r="26" spans="1:4" x14ac:dyDescent="0.35">
      <c r="A26">
        <v>21</v>
      </c>
      <c r="B26" s="46">
        <f t="shared" si="0"/>
        <v>100061.24319698766</v>
      </c>
      <c r="C26" s="46">
        <f t="shared" si="2"/>
        <v>26819.194127910181</v>
      </c>
      <c r="D26" s="46">
        <f t="shared" si="1"/>
        <v>73242.04906907749</v>
      </c>
    </row>
    <row r="27" spans="1:4" x14ac:dyDescent="0.35">
      <c r="A27">
        <v>22</v>
      </c>
      <c r="B27" s="46">
        <f t="shared" si="0"/>
        <v>100061.24319698766</v>
      </c>
      <c r="C27" s="46">
        <f t="shared" si="2"/>
        <v>26590.31272456931</v>
      </c>
      <c r="D27" s="46">
        <f t="shared" si="1"/>
        <v>73470.93047241836</v>
      </c>
    </row>
    <row r="28" spans="1:4" x14ac:dyDescent="0.35">
      <c r="A28">
        <v>23</v>
      </c>
      <c r="B28" s="46">
        <f t="shared" si="0"/>
        <v>100061.24319698766</v>
      </c>
      <c r="C28" s="46">
        <f t="shared" si="2"/>
        <v>26360.716066843001</v>
      </c>
      <c r="D28" s="46">
        <f t="shared" si="1"/>
        <v>73700.527130144648</v>
      </c>
    </row>
    <row r="29" spans="1:4" x14ac:dyDescent="0.35">
      <c r="A29">
        <v>24</v>
      </c>
      <c r="B29" s="46">
        <f t="shared" si="0"/>
        <v>100061.24319698766</v>
      </c>
      <c r="C29" s="46">
        <f t="shared" si="2"/>
        <v>26130.401919561304</v>
      </c>
      <c r="D29" s="46">
        <f t="shared" si="1"/>
        <v>73930.841277426356</v>
      </c>
    </row>
    <row r="30" spans="1:4" x14ac:dyDescent="0.35">
      <c r="A30">
        <v>25</v>
      </c>
      <c r="B30" s="46">
        <f t="shared" si="0"/>
        <v>100061.24319698766</v>
      </c>
      <c r="C30" s="46">
        <f t="shared" si="2"/>
        <v>25899.368040569345</v>
      </c>
      <c r="D30" s="46">
        <f t="shared" si="1"/>
        <v>74161.875156418319</v>
      </c>
    </row>
    <row r="31" spans="1:4" x14ac:dyDescent="0.35">
      <c r="A31">
        <v>26</v>
      </c>
      <c r="B31" s="46">
        <f t="shared" si="0"/>
        <v>100061.24319698766</v>
      </c>
      <c r="C31" s="46">
        <f t="shared" si="2"/>
        <v>25667.612180705542</v>
      </c>
      <c r="D31" s="46">
        <f t="shared" si="1"/>
        <v>74393.631016282132</v>
      </c>
    </row>
    <row r="32" spans="1:4" x14ac:dyDescent="0.35">
      <c r="A32">
        <v>27</v>
      </c>
      <c r="B32" s="46">
        <f t="shared" si="0"/>
        <v>100061.24319698766</v>
      </c>
      <c r="C32" s="46">
        <f t="shared" si="2"/>
        <v>25435.132083779659</v>
      </c>
      <c r="D32" s="46">
        <f t="shared" si="1"/>
        <v>74626.111113208011</v>
      </c>
    </row>
    <row r="33" spans="1:4" x14ac:dyDescent="0.35">
      <c r="A33">
        <v>28</v>
      </c>
      <c r="B33" s="46">
        <f t="shared" si="0"/>
        <v>100061.24319698766</v>
      </c>
      <c r="C33" s="46">
        <f t="shared" si="2"/>
        <v>25201.925486550881</v>
      </c>
      <c r="D33" s="46">
        <f t="shared" si="1"/>
        <v>74859.317710436779</v>
      </c>
    </row>
    <row r="34" spans="1:4" x14ac:dyDescent="0.35">
      <c r="A34">
        <v>29</v>
      </c>
      <c r="B34" s="46">
        <f t="shared" si="0"/>
        <v>100061.24319698766</v>
      </c>
      <c r="C34" s="46">
        <f t="shared" si="2"/>
        <v>24967.990118705766</v>
      </c>
      <c r="D34" s="46">
        <f t="shared" si="1"/>
        <v>75093.253078281894</v>
      </c>
    </row>
    <row r="35" spans="1:4" x14ac:dyDescent="0.35">
      <c r="A35">
        <v>30</v>
      </c>
      <c r="B35" s="46">
        <f t="shared" si="0"/>
        <v>100061.24319698766</v>
      </c>
      <c r="C35" s="46">
        <f t="shared" si="2"/>
        <v>24733.323702836136</v>
      </c>
      <c r="D35" s="46">
        <f t="shared" si="1"/>
        <v>75327.919494151531</v>
      </c>
    </row>
    <row r="36" spans="1:4" x14ac:dyDescent="0.35">
      <c r="A36">
        <v>31</v>
      </c>
      <c r="B36" s="46">
        <f t="shared" si="0"/>
        <v>100061.24319698766</v>
      </c>
      <c r="C36" s="46">
        <f t="shared" si="2"/>
        <v>24497.92395441691</v>
      </c>
      <c r="D36" s="46">
        <f t="shared" si="1"/>
        <v>75563.319242570753</v>
      </c>
    </row>
    <row r="37" spans="1:4" x14ac:dyDescent="0.35">
      <c r="A37">
        <v>32</v>
      </c>
      <c r="B37" s="46">
        <f t="shared" si="0"/>
        <v>100061.24319698766</v>
      </c>
      <c r="C37" s="46">
        <f t="shared" si="2"/>
        <v>24261.788581783876</v>
      </c>
      <c r="D37" s="46">
        <f t="shared" si="1"/>
        <v>75799.45461520378</v>
      </c>
    </row>
    <row r="38" spans="1:4" x14ac:dyDescent="0.35">
      <c r="A38">
        <v>33</v>
      </c>
      <c r="B38" s="46">
        <f t="shared" si="0"/>
        <v>100061.24319698766</v>
      </c>
      <c r="C38" s="46">
        <f t="shared" si="2"/>
        <v>24024.915286111369</v>
      </c>
      <c r="D38" s="46">
        <f t="shared" si="1"/>
        <v>76036.327910876309</v>
      </c>
    </row>
    <row r="39" spans="1:4" x14ac:dyDescent="0.35">
      <c r="A39">
        <v>34</v>
      </c>
      <c r="B39" s="46">
        <f t="shared" si="0"/>
        <v>100061.24319698766</v>
      </c>
      <c r="C39" s="46">
        <f t="shared" si="2"/>
        <v>23787.301761389881</v>
      </c>
      <c r="D39" s="46">
        <f t="shared" si="1"/>
        <v>76273.941435597779</v>
      </c>
    </row>
    <row r="40" spans="1:4" x14ac:dyDescent="0.35">
      <c r="A40">
        <v>35</v>
      </c>
      <c r="B40" s="46">
        <f t="shared" si="0"/>
        <v>100061.24319698766</v>
      </c>
      <c r="C40" s="46">
        <f t="shared" si="2"/>
        <v>23548.945694403632</v>
      </c>
      <c r="D40" s="46">
        <f t="shared" si="1"/>
        <v>76512.297502584042</v>
      </c>
    </row>
    <row r="41" spans="1:4" x14ac:dyDescent="0.35">
      <c r="A41">
        <v>36</v>
      </c>
      <c r="B41" s="46">
        <f t="shared" si="0"/>
        <v>100061.24319698766</v>
      </c>
      <c r="C41" s="46">
        <f t="shared" si="2"/>
        <v>23309.844764708061</v>
      </c>
      <c r="D41" s="46">
        <f t="shared" si="1"/>
        <v>76751.398432279602</v>
      </c>
    </row>
    <row r="42" spans="1:4" x14ac:dyDescent="0.35">
      <c r="A42">
        <v>37</v>
      </c>
      <c r="B42" s="46">
        <f t="shared" si="0"/>
        <v>100061.24319698766</v>
      </c>
      <c r="C42" s="46">
        <f t="shared" si="2"/>
        <v>23069.996644607189</v>
      </c>
      <c r="D42" s="46">
        <f t="shared" si="1"/>
        <v>76991.246552380486</v>
      </c>
    </row>
    <row r="43" spans="1:4" x14ac:dyDescent="0.35">
      <c r="A43">
        <v>38</v>
      </c>
      <c r="B43" s="46">
        <f t="shared" si="0"/>
        <v>100061.24319698766</v>
      </c>
      <c r="C43" s="46">
        <f t="shared" si="2"/>
        <v>22829.398999130997</v>
      </c>
      <c r="D43" s="46">
        <f t="shared" si="1"/>
        <v>77231.84419785667</v>
      </c>
    </row>
    <row r="44" spans="1:4" x14ac:dyDescent="0.35">
      <c r="A44">
        <v>39</v>
      </c>
      <c r="B44" s="46">
        <f t="shared" si="0"/>
        <v>100061.24319698766</v>
      </c>
      <c r="C44" s="46">
        <f t="shared" si="2"/>
        <v>22588.049486012696</v>
      </c>
      <c r="D44" s="46">
        <f t="shared" si="1"/>
        <v>77473.193710974971</v>
      </c>
    </row>
    <row r="45" spans="1:4" x14ac:dyDescent="0.35">
      <c r="A45">
        <v>40</v>
      </c>
      <c r="B45" s="46">
        <f t="shared" si="0"/>
        <v>100061.24319698766</v>
      </c>
      <c r="C45" s="46">
        <f t="shared" si="2"/>
        <v>22345.9457556659</v>
      </c>
      <c r="D45" s="46">
        <f t="shared" si="1"/>
        <v>77715.29744132176</v>
      </c>
    </row>
    <row r="46" spans="1:4" x14ac:dyDescent="0.35">
      <c r="A46">
        <v>41</v>
      </c>
      <c r="B46" s="46">
        <f t="shared" si="0"/>
        <v>100061.24319698766</v>
      </c>
      <c r="C46" s="46">
        <f t="shared" si="2"/>
        <v>22103.085451161773</v>
      </c>
      <c r="D46" s="46">
        <f t="shared" si="1"/>
        <v>77958.157745825898</v>
      </c>
    </row>
    <row r="47" spans="1:4" x14ac:dyDescent="0.35">
      <c r="A47">
        <v>42</v>
      </c>
      <c r="B47" s="46">
        <f t="shared" si="0"/>
        <v>100061.24319698766</v>
      </c>
      <c r="C47" s="46">
        <f t="shared" si="2"/>
        <v>21859.466208206064</v>
      </c>
      <c r="D47" s="46">
        <f t="shared" si="1"/>
        <v>78201.77698878161</v>
      </c>
    </row>
    <row r="48" spans="1:4" x14ac:dyDescent="0.35">
      <c r="A48">
        <v>43</v>
      </c>
      <c r="B48" s="46">
        <f t="shared" si="0"/>
        <v>100061.24319698766</v>
      </c>
      <c r="C48" s="46">
        <f t="shared" si="2"/>
        <v>21615.085655116123</v>
      </c>
      <c r="D48" s="46">
        <f t="shared" si="1"/>
        <v>78446.157541871537</v>
      </c>
    </row>
    <row r="49" spans="1:4" x14ac:dyDescent="0.35">
      <c r="A49">
        <v>44</v>
      </c>
      <c r="B49" s="46">
        <f t="shared" si="0"/>
        <v>100061.24319698766</v>
      </c>
      <c r="C49" s="46">
        <f t="shared" si="2"/>
        <v>21369.941412797773</v>
      </c>
      <c r="D49" s="46">
        <f t="shared" si="1"/>
        <v>78691.301784189898</v>
      </c>
    </row>
    <row r="50" spans="1:4" x14ac:dyDescent="0.35">
      <c r="A50">
        <v>45</v>
      </c>
      <c r="B50" s="46">
        <f t="shared" si="0"/>
        <v>100061.24319698766</v>
      </c>
      <c r="C50" s="46">
        <f t="shared" si="2"/>
        <v>21124.031094722177</v>
      </c>
      <c r="D50" s="46">
        <f t="shared" si="1"/>
        <v>78937.21210226549</v>
      </c>
    </row>
    <row r="51" spans="1:4" x14ac:dyDescent="0.35">
      <c r="A51">
        <v>46</v>
      </c>
      <c r="B51" s="46">
        <f t="shared" si="0"/>
        <v>100061.24319698766</v>
      </c>
      <c r="C51" s="46">
        <f t="shared" si="2"/>
        <v>20877.352306902601</v>
      </c>
      <c r="D51" s="46">
        <f t="shared" si="1"/>
        <v>79183.89089008508</v>
      </c>
    </row>
    <row r="52" spans="1:4" x14ac:dyDescent="0.35">
      <c r="A52">
        <v>47</v>
      </c>
      <c r="B52" s="46">
        <f t="shared" si="0"/>
        <v>100061.24319698766</v>
      </c>
      <c r="C52" s="46">
        <f t="shared" si="2"/>
        <v>20629.90264787108</v>
      </c>
      <c r="D52" s="46">
        <f t="shared" si="1"/>
        <v>79431.34054911659</v>
      </c>
    </row>
    <row r="53" spans="1:4" x14ac:dyDescent="0.35">
      <c r="A53">
        <v>48</v>
      </c>
      <c r="B53" s="46">
        <f t="shared" si="0"/>
        <v>100061.24319698766</v>
      </c>
      <c r="C53" s="46">
        <f t="shared" si="2"/>
        <v>20381.679708655094</v>
      </c>
      <c r="D53" s="46">
        <f t="shared" si="1"/>
        <v>79679.563488332569</v>
      </c>
    </row>
    <row r="54" spans="1:4" x14ac:dyDescent="0.35">
      <c r="A54">
        <v>49</v>
      </c>
      <c r="B54" s="46">
        <f t="shared" si="0"/>
        <v>100061.24319698766</v>
      </c>
      <c r="C54" s="46">
        <f t="shared" si="2"/>
        <v>20132.681072754054</v>
      </c>
      <c r="D54" s="46">
        <f t="shared" si="1"/>
        <v>79928.562124233606</v>
      </c>
    </row>
    <row r="55" spans="1:4" x14ac:dyDescent="0.35">
      <c r="A55">
        <v>50</v>
      </c>
      <c r="B55" s="46">
        <f t="shared" si="0"/>
        <v>100061.24319698766</v>
      </c>
      <c r="C55" s="46">
        <f t="shared" si="2"/>
        <v>19882.904316115826</v>
      </c>
      <c r="D55" s="46">
        <f t="shared" si="1"/>
        <v>80178.338880871845</v>
      </c>
    </row>
    <row r="56" spans="1:4" x14ac:dyDescent="0.35">
      <c r="A56">
        <v>51</v>
      </c>
      <c r="B56" s="46">
        <f t="shared" si="0"/>
        <v>100061.24319698766</v>
      </c>
      <c r="C56" s="46">
        <f t="shared" si="2"/>
        <v>19632.347007113101</v>
      </c>
      <c r="D56" s="46">
        <f t="shared" si="1"/>
        <v>80428.896189874562</v>
      </c>
    </row>
    <row r="57" spans="1:4" x14ac:dyDescent="0.35">
      <c r="A57">
        <v>52</v>
      </c>
      <c r="B57" s="46">
        <f t="shared" si="0"/>
        <v>100061.24319698766</v>
      </c>
      <c r="C57" s="46">
        <f t="shared" si="2"/>
        <v>19381.00670651974</v>
      </c>
      <c r="D57" s="46">
        <f t="shared" si="1"/>
        <v>80680.236490467927</v>
      </c>
    </row>
    <row r="58" spans="1:4" x14ac:dyDescent="0.35">
      <c r="A58">
        <v>53</v>
      </c>
      <c r="B58" s="46">
        <f t="shared" si="0"/>
        <v>100061.24319698766</v>
      </c>
      <c r="C58" s="46">
        <f t="shared" si="2"/>
        <v>19128.880967487028</v>
      </c>
      <c r="D58" s="46">
        <f t="shared" si="1"/>
        <v>80932.362229500635</v>
      </c>
    </row>
    <row r="59" spans="1:4" x14ac:dyDescent="0.35">
      <c r="A59">
        <v>54</v>
      </c>
      <c r="B59" s="46">
        <f t="shared" si="0"/>
        <v>100061.24319698766</v>
      </c>
      <c r="C59" s="46">
        <f t="shared" si="2"/>
        <v>18875.967335519843</v>
      </c>
      <c r="D59" s="46">
        <f t="shared" si="1"/>
        <v>81185.275861467831</v>
      </c>
    </row>
    <row r="60" spans="1:4" x14ac:dyDescent="0.35">
      <c r="A60">
        <v>55</v>
      </c>
      <c r="B60" s="46">
        <f t="shared" si="0"/>
        <v>100061.24319698766</v>
      </c>
      <c r="C60" s="46">
        <f t="shared" si="2"/>
        <v>18622.263348452751</v>
      </c>
      <c r="D60" s="46">
        <f t="shared" si="1"/>
        <v>81438.979848534917</v>
      </c>
    </row>
    <row r="61" spans="1:4" x14ac:dyDescent="0.35">
      <c r="A61">
        <v>56</v>
      </c>
      <c r="B61" s="46">
        <f t="shared" si="0"/>
        <v>100061.24319698766</v>
      </c>
      <c r="C61" s="46">
        <f t="shared" si="2"/>
        <v>18367.766536426083</v>
      </c>
      <c r="D61" s="46">
        <f t="shared" si="1"/>
        <v>81693.476660561588</v>
      </c>
    </row>
    <row r="62" spans="1:4" x14ac:dyDescent="0.35">
      <c r="A62">
        <v>57</v>
      </c>
      <c r="B62" s="46">
        <f t="shared" si="0"/>
        <v>100061.24319698766</v>
      </c>
      <c r="C62" s="46">
        <f t="shared" si="2"/>
        <v>18112.474421861829</v>
      </c>
      <c r="D62" s="46">
        <f t="shared" si="1"/>
        <v>81948.768775125849</v>
      </c>
    </row>
    <row r="63" spans="1:4" x14ac:dyDescent="0.35">
      <c r="A63">
        <v>58</v>
      </c>
      <c r="B63" s="46">
        <f t="shared" si="0"/>
        <v>100061.24319698766</v>
      </c>
      <c r="C63" s="46">
        <f t="shared" si="2"/>
        <v>17856.384519439554</v>
      </c>
      <c r="D63" s="46">
        <f t="shared" si="1"/>
        <v>82204.858677548109</v>
      </c>
    </row>
    <row r="64" spans="1:4" x14ac:dyDescent="0.35">
      <c r="A64">
        <v>59</v>
      </c>
      <c r="B64" s="46">
        <f t="shared" si="0"/>
        <v>100061.24319698766</v>
      </c>
      <c r="C64" s="46">
        <f t="shared" si="2"/>
        <v>17599.494336072221</v>
      </c>
      <c r="D64" s="46">
        <f t="shared" si="1"/>
        <v>82461.748860915439</v>
      </c>
    </row>
    <row r="65" spans="1:4" x14ac:dyDescent="0.35">
      <c r="A65">
        <v>60</v>
      </c>
      <c r="B65" s="46">
        <f t="shared" si="0"/>
        <v>100061.24319698766</v>
      </c>
      <c r="C65" s="46">
        <f t="shared" si="2"/>
        <v>17341.801370881854</v>
      </c>
      <c r="D65" s="46">
        <f t="shared" si="1"/>
        <v>82719.441826105816</v>
      </c>
    </row>
    <row r="66" spans="1:4" x14ac:dyDescent="0.35">
      <c r="A66">
        <v>61</v>
      </c>
      <c r="B66" s="46">
        <f t="shared" si="0"/>
        <v>100061.24319698766</v>
      </c>
      <c r="C66" s="46">
        <f t="shared" si="2"/>
        <v>17083.30311517528</v>
      </c>
      <c r="D66" s="46">
        <f t="shared" si="1"/>
        <v>82977.940081812383</v>
      </c>
    </row>
    <row r="67" spans="1:4" x14ac:dyDescent="0.35">
      <c r="A67">
        <v>62</v>
      </c>
      <c r="B67" s="46">
        <f t="shared" si="0"/>
        <v>100061.24319698766</v>
      </c>
      <c r="C67" s="46">
        <f t="shared" si="2"/>
        <v>16823.997052419614</v>
      </c>
      <c r="D67" s="46">
        <f t="shared" si="1"/>
        <v>83237.246144568053</v>
      </c>
    </row>
    <row r="68" spans="1:4" x14ac:dyDescent="0.35">
      <c r="A68">
        <v>63</v>
      </c>
      <c r="B68" s="46">
        <f t="shared" si="0"/>
        <v>100061.24319698766</v>
      </c>
      <c r="C68" s="46">
        <f t="shared" si="2"/>
        <v>16563.88065821784</v>
      </c>
      <c r="D68" s="46">
        <f t="shared" si="1"/>
        <v>83497.362538769841</v>
      </c>
    </row>
    <row r="69" spans="1:4" x14ac:dyDescent="0.35">
      <c r="A69">
        <v>64</v>
      </c>
      <c r="B69" s="46">
        <f t="shared" si="0"/>
        <v>100061.24319698766</v>
      </c>
      <c r="C69" s="46">
        <f t="shared" si="2"/>
        <v>16302.951400284186</v>
      </c>
      <c r="D69" s="46">
        <f t="shared" si="1"/>
        <v>83758.291796703488</v>
      </c>
    </row>
    <row r="70" spans="1:4" x14ac:dyDescent="0.35">
      <c r="A70">
        <v>65</v>
      </c>
      <c r="B70" s="46">
        <f t="shared" si="0"/>
        <v>100061.24319698766</v>
      </c>
      <c r="C70" s="46">
        <f t="shared" si="2"/>
        <v>16041.206738419485</v>
      </c>
      <c r="D70" s="46">
        <f t="shared" si="1"/>
        <v>84020.036458568182</v>
      </c>
    </row>
    <row r="71" spans="1:4" x14ac:dyDescent="0.35">
      <c r="A71">
        <v>66</v>
      </c>
      <c r="B71" s="46">
        <f t="shared" ref="B71:B125" si="3">PMT($B$2/12,$B$3*12,-$B$1,0,0)</f>
        <v>100061.24319698766</v>
      </c>
      <c r="C71" s="46">
        <f t="shared" ref="C71:C125" si="4">IPMT($B$2/12,A71,$B$3*12,-$B$1,0,0)</f>
        <v>15778.644124486462</v>
      </c>
      <c r="D71" s="46">
        <f t="shared" ref="D71:D125" si="5">PPMT($B$2/12,A71,$B$3*12,-$B$1,0,0)</f>
        <v>84282.599072501209</v>
      </c>
    </row>
    <row r="72" spans="1:4" x14ac:dyDescent="0.35">
      <c r="A72">
        <v>67</v>
      </c>
      <c r="B72" s="46">
        <f t="shared" si="3"/>
        <v>100061.24319698766</v>
      </c>
      <c r="C72" s="46">
        <f t="shared" si="4"/>
        <v>15515.261002384894</v>
      </c>
      <c r="D72" s="46">
        <f t="shared" si="5"/>
        <v>84545.982194602781</v>
      </c>
    </row>
    <row r="73" spans="1:4" x14ac:dyDescent="0.35">
      <c r="A73">
        <v>68</v>
      </c>
      <c r="B73" s="46">
        <f t="shared" si="3"/>
        <v>100061.24319698766</v>
      </c>
      <c r="C73" s="46">
        <f t="shared" si="4"/>
        <v>15251.05480802676</v>
      </c>
      <c r="D73" s="46">
        <f t="shared" si="5"/>
        <v>84810.188388960902</v>
      </c>
    </row>
    <row r="74" spans="1:4" x14ac:dyDescent="0.35">
      <c r="A74">
        <v>69</v>
      </c>
      <c r="B74" s="46">
        <f t="shared" si="3"/>
        <v>100061.24319698766</v>
      </c>
      <c r="C74" s="46">
        <f t="shared" si="4"/>
        <v>14986.022969311256</v>
      </c>
      <c r="D74" s="46">
        <f t="shared" si="5"/>
        <v>85075.2202276764</v>
      </c>
    </row>
    <row r="75" spans="1:4" x14ac:dyDescent="0.35">
      <c r="A75">
        <v>70</v>
      </c>
      <c r="B75" s="46">
        <f t="shared" si="3"/>
        <v>100061.24319698766</v>
      </c>
      <c r="C75" s="46">
        <f t="shared" si="4"/>
        <v>14720.162906099771</v>
      </c>
      <c r="D75" s="46">
        <f t="shared" si="5"/>
        <v>85341.080290887912</v>
      </c>
    </row>
    <row r="76" spans="1:4" x14ac:dyDescent="0.35">
      <c r="A76">
        <v>71</v>
      </c>
      <c r="B76" s="46">
        <f t="shared" si="3"/>
        <v>100061.24319698766</v>
      </c>
      <c r="C76" s="46">
        <f t="shared" si="4"/>
        <v>14453.472030190742</v>
      </c>
      <c r="D76" s="46">
        <f t="shared" si="5"/>
        <v>85607.771166796912</v>
      </c>
    </row>
    <row r="77" spans="1:4" x14ac:dyDescent="0.35">
      <c r="A77">
        <v>72</v>
      </c>
      <c r="B77" s="46">
        <f t="shared" si="3"/>
        <v>100061.24319698766</v>
      </c>
      <c r="C77" s="46">
        <f t="shared" si="4"/>
        <v>14185.947745294505</v>
      </c>
      <c r="D77" s="46">
        <f t="shared" si="5"/>
        <v>85875.295451693164</v>
      </c>
    </row>
    <row r="78" spans="1:4" x14ac:dyDescent="0.35">
      <c r="A78">
        <v>73</v>
      </c>
      <c r="B78" s="46">
        <f t="shared" si="3"/>
        <v>100061.24319698766</v>
      </c>
      <c r="C78" s="46">
        <f t="shared" si="4"/>
        <v>13917.587447007963</v>
      </c>
      <c r="D78" s="46">
        <f t="shared" si="5"/>
        <v>86143.655749979705</v>
      </c>
    </row>
    <row r="79" spans="1:4" x14ac:dyDescent="0.35">
      <c r="A79">
        <v>74</v>
      </c>
      <c r="B79" s="46">
        <f t="shared" si="3"/>
        <v>100061.24319698766</v>
      </c>
      <c r="C79" s="46">
        <f t="shared" si="4"/>
        <v>13648.388522789277</v>
      </c>
      <c r="D79" s="46">
        <f t="shared" si="5"/>
        <v>86412.854674198388</v>
      </c>
    </row>
    <row r="80" spans="1:4" x14ac:dyDescent="0.35">
      <c r="A80">
        <v>75</v>
      </c>
      <c r="B80" s="46">
        <f t="shared" si="3"/>
        <v>100061.24319698766</v>
      </c>
      <c r="C80" s="46">
        <f t="shared" si="4"/>
        <v>13378.348351932405</v>
      </c>
      <c r="D80" s="46">
        <f t="shared" si="5"/>
        <v>86682.894845055256</v>
      </c>
    </row>
    <row r="81" spans="1:4" x14ac:dyDescent="0.35">
      <c r="A81">
        <v>76</v>
      </c>
      <c r="B81" s="46">
        <f t="shared" si="3"/>
        <v>100061.24319698766</v>
      </c>
      <c r="C81" s="46">
        <f t="shared" si="4"/>
        <v>13107.464305541607</v>
      </c>
      <c r="D81" s="46">
        <f t="shared" si="5"/>
        <v>86953.778891446069</v>
      </c>
    </row>
    <row r="82" spans="1:4" x14ac:dyDescent="0.35">
      <c r="A82">
        <v>77</v>
      </c>
      <c r="B82" s="46">
        <f t="shared" si="3"/>
        <v>100061.24319698766</v>
      </c>
      <c r="C82" s="46">
        <f t="shared" si="4"/>
        <v>12835.733746505843</v>
      </c>
      <c r="D82" s="46">
        <f t="shared" si="5"/>
        <v>87225.509450481826</v>
      </c>
    </row>
    <row r="83" spans="1:4" x14ac:dyDescent="0.35">
      <c r="A83">
        <v>78</v>
      </c>
      <c r="B83" s="46">
        <f t="shared" si="3"/>
        <v>100061.24319698766</v>
      </c>
      <c r="C83" s="46">
        <f t="shared" si="4"/>
        <v>12563.154029473082</v>
      </c>
      <c r="D83" s="46">
        <f t="shared" si="5"/>
        <v>87498.089167514583</v>
      </c>
    </row>
    <row r="84" spans="1:4" x14ac:dyDescent="0.35">
      <c r="A84">
        <v>79</v>
      </c>
      <c r="B84" s="46">
        <f t="shared" si="3"/>
        <v>100061.24319698766</v>
      </c>
      <c r="C84" s="46">
        <f t="shared" si="4"/>
        <v>12289.722500824601</v>
      </c>
      <c r="D84" s="46">
        <f t="shared" si="5"/>
        <v>87771.520696163061</v>
      </c>
    </row>
    <row r="85" spans="1:4" x14ac:dyDescent="0.35">
      <c r="A85">
        <v>80</v>
      </c>
      <c r="B85" s="46">
        <f t="shared" si="3"/>
        <v>100061.24319698766</v>
      </c>
      <c r="C85" s="46">
        <f t="shared" si="4"/>
        <v>12015.436498649093</v>
      </c>
      <c r="D85" s="46">
        <f t="shared" si="5"/>
        <v>88045.80669833858</v>
      </c>
    </row>
    <row r="86" spans="1:4" x14ac:dyDescent="0.35">
      <c r="A86">
        <v>81</v>
      </c>
      <c r="B86" s="46">
        <f t="shared" si="3"/>
        <v>100061.24319698766</v>
      </c>
      <c r="C86" s="46">
        <f t="shared" si="4"/>
        <v>11740.293352716782</v>
      </c>
      <c r="D86" s="46">
        <f t="shared" si="5"/>
        <v>88320.949844270872</v>
      </c>
    </row>
    <row r="87" spans="1:4" x14ac:dyDescent="0.35">
      <c r="A87">
        <v>82</v>
      </c>
      <c r="B87" s="46">
        <f t="shared" si="3"/>
        <v>100061.24319698766</v>
      </c>
      <c r="C87" s="46">
        <f t="shared" si="4"/>
        <v>11464.290384453436</v>
      </c>
      <c r="D87" s="46">
        <f t="shared" si="5"/>
        <v>88596.952812534219</v>
      </c>
    </row>
    <row r="88" spans="1:4" x14ac:dyDescent="0.35">
      <c r="A88">
        <v>83</v>
      </c>
      <c r="B88" s="46">
        <f t="shared" si="3"/>
        <v>100061.24319698766</v>
      </c>
      <c r="C88" s="46">
        <f t="shared" si="4"/>
        <v>11187.424906914266</v>
      </c>
      <c r="D88" s="46">
        <f t="shared" si="5"/>
        <v>88873.818290073395</v>
      </c>
    </row>
    <row r="89" spans="1:4" x14ac:dyDescent="0.35">
      <c r="A89">
        <v>84</v>
      </c>
      <c r="B89" s="46">
        <f t="shared" si="3"/>
        <v>100061.24319698766</v>
      </c>
      <c r="C89" s="46">
        <f t="shared" si="4"/>
        <v>10909.694224757788</v>
      </c>
      <c r="D89" s="46">
        <f t="shared" si="5"/>
        <v>89151.548972229866</v>
      </c>
    </row>
    <row r="90" spans="1:4" x14ac:dyDescent="0.35">
      <c r="A90">
        <v>85</v>
      </c>
      <c r="B90" s="46">
        <f t="shared" si="3"/>
        <v>100061.24319698766</v>
      </c>
      <c r="C90" s="46">
        <f t="shared" si="4"/>
        <v>10631.09563421957</v>
      </c>
      <c r="D90" s="46">
        <f t="shared" si="5"/>
        <v>89430.147562768092</v>
      </c>
    </row>
    <row r="91" spans="1:4" x14ac:dyDescent="0.35">
      <c r="A91">
        <v>86</v>
      </c>
      <c r="B91" s="46">
        <f t="shared" si="3"/>
        <v>100061.24319698766</v>
      </c>
      <c r="C91" s="46">
        <f t="shared" si="4"/>
        <v>10351.626423085918</v>
      </c>
      <c r="D91" s="46">
        <f t="shared" si="5"/>
        <v>89709.61677390174</v>
      </c>
    </row>
    <row r="92" spans="1:4" x14ac:dyDescent="0.35">
      <c r="A92">
        <v>87</v>
      </c>
      <c r="B92" s="46">
        <f t="shared" si="3"/>
        <v>100061.24319698766</v>
      </c>
      <c r="C92" s="46">
        <f t="shared" si="4"/>
        <v>10071.283870667476</v>
      </c>
      <c r="D92" s="46">
        <f t="shared" si="5"/>
        <v>89989.959326320197</v>
      </c>
    </row>
    <row r="93" spans="1:4" x14ac:dyDescent="0.35">
      <c r="A93">
        <v>88</v>
      </c>
      <c r="B93" s="46">
        <f t="shared" si="3"/>
        <v>100061.24319698766</v>
      </c>
      <c r="C93" s="46">
        <f t="shared" si="4"/>
        <v>9790.0652477727272</v>
      </c>
      <c r="D93" s="46">
        <f t="shared" si="5"/>
        <v>90271.177949214936</v>
      </c>
    </row>
    <row r="94" spans="1:4" x14ac:dyDescent="0.35">
      <c r="A94">
        <v>89</v>
      </c>
      <c r="B94" s="46">
        <f t="shared" si="3"/>
        <v>100061.24319698766</v>
      </c>
      <c r="C94" s="46">
        <f t="shared" si="4"/>
        <v>9507.9678166814283</v>
      </c>
      <c r="D94" s="46">
        <f t="shared" si="5"/>
        <v>90553.275380306237</v>
      </c>
    </row>
    <row r="95" spans="1:4" x14ac:dyDescent="0.35">
      <c r="A95">
        <v>90</v>
      </c>
      <c r="B95" s="46">
        <f t="shared" si="3"/>
        <v>100061.24319698766</v>
      </c>
      <c r="C95" s="46">
        <f t="shared" si="4"/>
        <v>9224.9888311179729</v>
      </c>
      <c r="D95" s="46">
        <f t="shared" si="5"/>
        <v>90836.254365869681</v>
      </c>
    </row>
    <row r="96" spans="1:4" x14ac:dyDescent="0.35">
      <c r="A96">
        <v>91</v>
      </c>
      <c r="B96" s="46">
        <f t="shared" si="3"/>
        <v>100061.24319698766</v>
      </c>
      <c r="C96" s="46">
        <f t="shared" si="4"/>
        <v>8941.1255362246302</v>
      </c>
      <c r="D96" s="46">
        <f t="shared" si="5"/>
        <v>91120.117660763033</v>
      </c>
    </row>
    <row r="97" spans="1:4" x14ac:dyDescent="0.35">
      <c r="A97">
        <v>92</v>
      </c>
      <c r="B97" s="46">
        <f t="shared" si="3"/>
        <v>100061.24319698766</v>
      </c>
      <c r="C97" s="46">
        <f t="shared" si="4"/>
        <v>8656.3751685347434</v>
      </c>
      <c r="D97" s="46">
        <f t="shared" si="5"/>
        <v>91404.868028452926</v>
      </c>
    </row>
    <row r="98" spans="1:4" x14ac:dyDescent="0.35">
      <c r="A98">
        <v>93</v>
      </c>
      <c r="B98" s="46">
        <f t="shared" si="3"/>
        <v>100061.24319698766</v>
      </c>
      <c r="C98" s="46">
        <f t="shared" si="4"/>
        <v>8370.7349559458307</v>
      </c>
      <c r="D98" s="46">
        <f t="shared" si="5"/>
        <v>91690.50824104184</v>
      </c>
    </row>
    <row r="99" spans="1:4" x14ac:dyDescent="0.35">
      <c r="A99">
        <v>94</v>
      </c>
      <c r="B99" s="46">
        <f t="shared" si="3"/>
        <v>100061.24319698766</v>
      </c>
      <c r="C99" s="46">
        <f t="shared" si="4"/>
        <v>8084.2021176925737</v>
      </c>
      <c r="D99" s="46">
        <f t="shared" si="5"/>
        <v>91977.041079295086</v>
      </c>
    </row>
    <row r="100" spans="1:4" x14ac:dyDescent="0.35">
      <c r="A100">
        <v>95</v>
      </c>
      <c r="B100" s="46">
        <f t="shared" si="3"/>
        <v>100061.24319698766</v>
      </c>
      <c r="C100" s="46">
        <f t="shared" si="4"/>
        <v>7796.7738643197754</v>
      </c>
      <c r="D100" s="46">
        <f t="shared" si="5"/>
        <v>92264.469332667883</v>
      </c>
    </row>
    <row r="101" spans="1:4" x14ac:dyDescent="0.35">
      <c r="A101">
        <v>96</v>
      </c>
      <c r="B101" s="46">
        <f t="shared" si="3"/>
        <v>100061.24319698766</v>
      </c>
      <c r="C101" s="46">
        <f t="shared" si="4"/>
        <v>7508.4473976551881</v>
      </c>
      <c r="D101" s="46">
        <f t="shared" si="5"/>
        <v>92552.795799332482</v>
      </c>
    </row>
    <row r="102" spans="1:4" x14ac:dyDescent="0.35">
      <c r="A102">
        <v>97</v>
      </c>
      <c r="B102" s="46">
        <f t="shared" si="3"/>
        <v>100061.24319698766</v>
      </c>
      <c r="C102" s="46">
        <f t="shared" si="4"/>
        <v>7219.2199107822753</v>
      </c>
      <c r="D102" s="46">
        <f t="shared" si="5"/>
        <v>92842.023286205382</v>
      </c>
    </row>
    <row r="103" spans="1:4" x14ac:dyDescent="0.35">
      <c r="A103">
        <v>98</v>
      </c>
      <c r="B103" s="46">
        <f t="shared" si="3"/>
        <v>100061.24319698766</v>
      </c>
      <c r="C103" s="46">
        <f t="shared" si="4"/>
        <v>6929.0885880128835</v>
      </c>
      <c r="D103" s="46">
        <f t="shared" si="5"/>
        <v>93132.154608974786</v>
      </c>
    </row>
    <row r="104" spans="1:4" x14ac:dyDescent="0.35">
      <c r="A104">
        <v>99</v>
      </c>
      <c r="B104" s="46">
        <f t="shared" si="3"/>
        <v>100061.24319698766</v>
      </c>
      <c r="C104" s="46">
        <f t="shared" si="4"/>
        <v>6638.0506048598381</v>
      </c>
      <c r="D104" s="46">
        <f t="shared" si="5"/>
        <v>93423.192592127816</v>
      </c>
    </row>
    <row r="105" spans="1:4" x14ac:dyDescent="0.35">
      <c r="A105">
        <v>100</v>
      </c>
      <c r="B105" s="46">
        <f t="shared" si="3"/>
        <v>100061.24319698766</v>
      </c>
      <c r="C105" s="46">
        <f t="shared" si="4"/>
        <v>6346.1031280094376</v>
      </c>
      <c r="D105" s="46">
        <f t="shared" si="5"/>
        <v>93715.140068978231</v>
      </c>
    </row>
    <row r="106" spans="1:4" x14ac:dyDescent="0.35">
      <c r="A106">
        <v>101</v>
      </c>
      <c r="B106" s="46">
        <f t="shared" si="3"/>
        <v>100061.24319698766</v>
      </c>
      <c r="C106" s="46">
        <f t="shared" si="4"/>
        <v>6053.2433152938811</v>
      </c>
      <c r="D106" s="46">
        <f t="shared" si="5"/>
        <v>94007.999881693788</v>
      </c>
    </row>
    <row r="107" spans="1:4" x14ac:dyDescent="0.35">
      <c r="A107">
        <v>102</v>
      </c>
      <c r="B107" s="46">
        <f t="shared" si="3"/>
        <v>100061.24319698766</v>
      </c>
      <c r="C107" s="46">
        <f t="shared" si="4"/>
        <v>5759.4683156635874</v>
      </c>
      <c r="D107" s="46">
        <f t="shared" si="5"/>
        <v>94301.774881324076</v>
      </c>
    </row>
    <row r="108" spans="1:4" x14ac:dyDescent="0.35">
      <c r="A108">
        <v>103</v>
      </c>
      <c r="B108" s="46">
        <f t="shared" si="3"/>
        <v>100061.24319698766</v>
      </c>
      <c r="C108" s="46">
        <f t="shared" si="4"/>
        <v>5464.7752691594496</v>
      </c>
      <c r="D108" s="46">
        <f t="shared" si="5"/>
        <v>94596.467927828213</v>
      </c>
    </row>
    <row r="109" spans="1:4" x14ac:dyDescent="0.35">
      <c r="A109">
        <v>104</v>
      </c>
      <c r="B109" s="46">
        <f t="shared" si="3"/>
        <v>100061.24319698766</v>
      </c>
      <c r="C109" s="46">
        <f t="shared" si="4"/>
        <v>5169.1613068849865</v>
      </c>
      <c r="D109" s="46">
        <f t="shared" si="5"/>
        <v>94892.081890102694</v>
      </c>
    </row>
    <row r="110" spans="1:4" x14ac:dyDescent="0.35">
      <c r="A110">
        <v>105</v>
      </c>
      <c r="B110" s="46">
        <f t="shared" si="3"/>
        <v>100061.24319698766</v>
      </c>
      <c r="C110" s="46">
        <f t="shared" si="4"/>
        <v>4872.6235509784165</v>
      </c>
      <c r="D110" s="46">
        <f t="shared" si="5"/>
        <v>95188.619646009247</v>
      </c>
    </row>
    <row r="111" spans="1:4" x14ac:dyDescent="0.35">
      <c r="A111">
        <v>106</v>
      </c>
      <c r="B111" s="46">
        <f t="shared" si="3"/>
        <v>100061.24319698766</v>
      </c>
      <c r="C111" s="46">
        <f t="shared" si="4"/>
        <v>4575.1591145846369</v>
      </c>
      <c r="D111" s="46">
        <f t="shared" si="5"/>
        <v>95486.084082403031</v>
      </c>
    </row>
    <row r="112" spans="1:4" x14ac:dyDescent="0.35">
      <c r="A112">
        <v>107</v>
      </c>
      <c r="B112" s="46">
        <f t="shared" si="3"/>
        <v>100061.24319698766</v>
      </c>
      <c r="C112" s="46">
        <f t="shared" si="4"/>
        <v>4276.7651018271281</v>
      </c>
      <c r="D112" s="46">
        <f t="shared" si="5"/>
        <v>95784.47809516055</v>
      </c>
    </row>
    <row r="113" spans="1:4" x14ac:dyDescent="0.35">
      <c r="A113">
        <v>108</v>
      </c>
      <c r="B113" s="46">
        <f t="shared" si="3"/>
        <v>100061.24319698766</v>
      </c>
      <c r="C113" s="46">
        <f t="shared" si="4"/>
        <v>3977.4386077797508</v>
      </c>
      <c r="D113" s="46">
        <f t="shared" si="5"/>
        <v>96083.80458920791</v>
      </c>
    </row>
    <row r="114" spans="1:4" x14ac:dyDescent="0.35">
      <c r="A114">
        <v>109</v>
      </c>
      <c r="B114" s="46">
        <f t="shared" si="3"/>
        <v>100061.24319698766</v>
      </c>
      <c r="C114" s="46">
        <f t="shared" si="4"/>
        <v>3677.1767184384753</v>
      </c>
      <c r="D114" s="46">
        <f t="shared" si="5"/>
        <v>96384.066478549197</v>
      </c>
    </row>
    <row r="115" spans="1:4" x14ac:dyDescent="0.35">
      <c r="A115">
        <v>110</v>
      </c>
      <c r="B115" s="46">
        <f t="shared" si="3"/>
        <v>100061.24319698766</v>
      </c>
      <c r="C115" s="46">
        <f t="shared" si="4"/>
        <v>3375.9765106930104</v>
      </c>
      <c r="D115" s="46">
        <f t="shared" si="5"/>
        <v>96685.26668629465</v>
      </c>
    </row>
    <row r="116" spans="1:4" x14ac:dyDescent="0.35">
      <c r="A116">
        <v>111</v>
      </c>
      <c r="B116" s="46">
        <f t="shared" si="3"/>
        <v>100061.24319698766</v>
      </c>
      <c r="C116" s="46">
        <f t="shared" si="4"/>
        <v>3073.8350522983392</v>
      </c>
      <c r="D116" s="46">
        <f t="shared" si="5"/>
        <v>96987.408144689325</v>
      </c>
    </row>
    <row r="117" spans="1:4" x14ac:dyDescent="0.35">
      <c r="A117">
        <v>112</v>
      </c>
      <c r="B117" s="46">
        <f t="shared" si="3"/>
        <v>100061.24319698766</v>
      </c>
      <c r="C117" s="46">
        <f t="shared" si="4"/>
        <v>2770.7494018461853</v>
      </c>
      <c r="D117" s="46">
        <f t="shared" si="5"/>
        <v>97290.49379514149</v>
      </c>
    </row>
    <row r="118" spans="1:4" x14ac:dyDescent="0.35">
      <c r="A118">
        <v>113</v>
      </c>
      <c r="B118" s="46">
        <f t="shared" si="3"/>
        <v>100061.24319698766</v>
      </c>
      <c r="C118" s="46">
        <f t="shared" si="4"/>
        <v>2466.7166087363676</v>
      </c>
      <c r="D118" s="46">
        <f t="shared" si="5"/>
        <v>97594.52658825129</v>
      </c>
    </row>
    <row r="119" spans="1:4" x14ac:dyDescent="0.35">
      <c r="A119">
        <v>114</v>
      </c>
      <c r="B119" s="46">
        <f t="shared" si="3"/>
        <v>100061.24319698766</v>
      </c>
      <c r="C119" s="46">
        <f t="shared" si="4"/>
        <v>2161.7337131480822</v>
      </c>
      <c r="D119" s="46">
        <f t="shared" si="5"/>
        <v>97899.509483839589</v>
      </c>
    </row>
    <row r="120" spans="1:4" x14ac:dyDescent="0.35">
      <c r="A120">
        <v>115</v>
      </c>
      <c r="B120" s="46">
        <f t="shared" si="3"/>
        <v>100061.24319698766</v>
      </c>
      <c r="C120" s="46">
        <f t="shared" si="4"/>
        <v>1855.797746011084</v>
      </c>
      <c r="D120" s="46">
        <f t="shared" si="5"/>
        <v>98205.445450976593</v>
      </c>
    </row>
    <row r="121" spans="1:4" x14ac:dyDescent="0.35">
      <c r="A121">
        <v>116</v>
      </c>
      <c r="B121" s="46">
        <f t="shared" si="3"/>
        <v>100061.24319698766</v>
      </c>
      <c r="C121" s="46">
        <f t="shared" si="4"/>
        <v>1548.9057289767823</v>
      </c>
      <c r="D121" s="46">
        <f t="shared" si="5"/>
        <v>98512.337468010883</v>
      </c>
    </row>
    <row r="122" spans="1:4" x14ac:dyDescent="0.35">
      <c r="A122">
        <v>117</v>
      </c>
      <c r="B122" s="46">
        <f t="shared" si="3"/>
        <v>100061.24319698766</v>
      </c>
      <c r="C122" s="46">
        <f t="shared" si="4"/>
        <v>1241.054674389248</v>
      </c>
      <c r="D122" s="46">
        <f t="shared" si="5"/>
        <v>98820.188522598415</v>
      </c>
    </row>
    <row r="123" spans="1:4" x14ac:dyDescent="0.35">
      <c r="A123">
        <v>118</v>
      </c>
      <c r="B123" s="46">
        <f t="shared" si="3"/>
        <v>100061.24319698766</v>
      </c>
      <c r="C123" s="46">
        <f t="shared" si="4"/>
        <v>932.24158525612791</v>
      </c>
      <c r="D123" s="46">
        <f t="shared" si="5"/>
        <v>99129.001611731539</v>
      </c>
    </row>
    <row r="124" spans="1:4" x14ac:dyDescent="0.35">
      <c r="A124">
        <v>119</v>
      </c>
      <c r="B124" s="46">
        <f t="shared" si="3"/>
        <v>100061.24319698766</v>
      </c>
      <c r="C124" s="46">
        <f t="shared" si="4"/>
        <v>622.46345521946682</v>
      </c>
      <c r="D124" s="46">
        <f t="shared" si="5"/>
        <v>99438.779741768201</v>
      </c>
    </row>
    <row r="125" spans="1:4" x14ac:dyDescent="0.35">
      <c r="A125">
        <v>120</v>
      </c>
      <c r="B125" s="46">
        <f t="shared" si="3"/>
        <v>100061.24319698766</v>
      </c>
      <c r="C125" s="46">
        <f t="shared" si="4"/>
        <v>311.71726852644133</v>
      </c>
      <c r="D125" s="46">
        <f t="shared" si="5"/>
        <v>99749.525928461226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K1:M7"/>
  <sheetViews>
    <sheetView topLeftCell="E1" workbookViewId="0">
      <selection activeCell="K2" sqref="K2"/>
    </sheetView>
  </sheetViews>
  <sheetFormatPr defaultRowHeight="14.5" x14ac:dyDescent="0.35"/>
  <sheetData>
    <row r="1" spans="11:13" x14ac:dyDescent="0.35">
      <c r="K1" t="s">
        <v>210</v>
      </c>
      <c r="M1" t="s">
        <v>211</v>
      </c>
    </row>
    <row r="2" spans="11:13" x14ac:dyDescent="0.35">
      <c r="K2">
        <v>100</v>
      </c>
      <c r="M2">
        <v>10</v>
      </c>
    </row>
    <row r="6" spans="11:13" x14ac:dyDescent="0.35">
      <c r="L6" t="s">
        <v>212</v>
      </c>
    </row>
    <row r="7" spans="11:13" x14ac:dyDescent="0.35">
      <c r="L7">
        <f>K2*M2</f>
        <v>1000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3"/>
  <sheetViews>
    <sheetView workbookViewId="0">
      <selection activeCell="M20" sqref="M20"/>
    </sheetView>
  </sheetViews>
  <sheetFormatPr defaultRowHeight="14.5" x14ac:dyDescent="0.35"/>
  <cols>
    <col min="1" max="1" width="10.6328125" bestFit="1" customWidth="1"/>
    <col min="8" max="8" width="14.7265625" customWidth="1"/>
    <col min="10" max="10" width="10.1796875" customWidth="1"/>
    <col min="11" max="11" width="11.81640625" customWidth="1"/>
    <col min="12" max="12" width="11.08984375" customWidth="1"/>
    <col min="13" max="13" width="10.36328125" customWidth="1"/>
    <col min="14" max="14" width="11.54296875" customWidth="1"/>
  </cols>
  <sheetData>
    <row r="1" spans="1:17" ht="29" x14ac:dyDescent="0.35">
      <c r="H1" s="13" t="s">
        <v>191</v>
      </c>
      <c r="J1" s="15" t="s">
        <v>171</v>
      </c>
      <c r="K1" s="14" t="s">
        <v>172</v>
      </c>
      <c r="L1" s="15" t="s">
        <v>173</v>
      </c>
      <c r="M1" s="14" t="s">
        <v>174</v>
      </c>
      <c r="N1" s="15" t="s">
        <v>175</v>
      </c>
    </row>
    <row r="2" spans="1:17" x14ac:dyDescent="0.35">
      <c r="H2">
        <v>934</v>
      </c>
      <c r="J2" s="75">
        <f>SUM(B6:B17)</f>
        <v>62325</v>
      </c>
      <c r="K2" s="75">
        <f t="shared" ref="K2:M2" si="0">SUM(C6:C17)</f>
        <v>63714</v>
      </c>
      <c r="L2" s="75">
        <f t="shared" si="0"/>
        <v>56966</v>
      </c>
      <c r="M2" s="75">
        <f t="shared" si="0"/>
        <v>57917</v>
      </c>
      <c r="N2" s="75">
        <f>SUM(F6:F17)</f>
        <v>64996</v>
      </c>
    </row>
    <row r="3" spans="1:17" x14ac:dyDescent="0.35">
      <c r="H3">
        <v>516</v>
      </c>
      <c r="J3" s="16"/>
      <c r="K3" s="16"/>
      <c r="L3" s="16"/>
      <c r="M3" s="16"/>
      <c r="N3" s="16"/>
    </row>
    <row r="4" spans="1:17" x14ac:dyDescent="0.35">
      <c r="H4">
        <v>497</v>
      </c>
      <c r="O4" s="17" t="s">
        <v>190</v>
      </c>
      <c r="P4" s="17"/>
      <c r="Q4" s="17"/>
    </row>
    <row r="5" spans="1:17" x14ac:dyDescent="0.35">
      <c r="A5" s="18"/>
      <c r="B5" s="19">
        <v>2011</v>
      </c>
      <c r="C5" s="19">
        <v>2012</v>
      </c>
      <c r="D5" s="19">
        <v>2013</v>
      </c>
      <c r="E5" s="19">
        <v>2014</v>
      </c>
      <c r="F5" s="19">
        <v>2015</v>
      </c>
      <c r="H5">
        <v>438</v>
      </c>
      <c r="J5" s="97"/>
      <c r="K5" s="97"/>
      <c r="O5" s="17"/>
      <c r="P5" s="76">
        <f>SUM(C11:E13)</f>
        <v>39657</v>
      </c>
      <c r="Q5" s="17"/>
    </row>
    <row r="6" spans="1:17" x14ac:dyDescent="0.35">
      <c r="A6" s="19" t="s">
        <v>161</v>
      </c>
      <c r="B6" s="20">
        <v>5050</v>
      </c>
      <c r="C6" s="20">
        <v>9717</v>
      </c>
      <c r="D6" s="20">
        <v>2973</v>
      </c>
      <c r="E6" s="20">
        <v>4797</v>
      </c>
      <c r="F6" s="20">
        <v>9007</v>
      </c>
      <c r="H6">
        <v>280</v>
      </c>
      <c r="J6" s="21" t="s">
        <v>176</v>
      </c>
      <c r="K6" s="21"/>
      <c r="L6" s="77">
        <f>SUM($B6:$F6)</f>
        <v>31544</v>
      </c>
    </row>
    <row r="7" spans="1:17" x14ac:dyDescent="0.35">
      <c r="A7" s="19" t="s">
        <v>162</v>
      </c>
      <c r="B7" s="20">
        <v>8892</v>
      </c>
      <c r="C7" s="20">
        <v>4224</v>
      </c>
      <c r="D7" s="20">
        <v>5995</v>
      </c>
      <c r="E7" s="20">
        <v>3151</v>
      </c>
      <c r="F7" s="20">
        <v>3929</v>
      </c>
      <c r="H7">
        <v>571</v>
      </c>
      <c r="K7" s="22" t="s">
        <v>177</v>
      </c>
      <c r="L7" s="22"/>
      <c r="M7" s="77">
        <f>SUM($B7:$F7)</f>
        <v>26191</v>
      </c>
    </row>
    <row r="8" spans="1:17" x14ac:dyDescent="0.35">
      <c r="A8" s="19" t="s">
        <v>163</v>
      </c>
      <c r="B8" s="20">
        <v>4315</v>
      </c>
      <c r="C8" s="20">
        <v>8178</v>
      </c>
      <c r="D8" s="20">
        <v>6995</v>
      </c>
      <c r="E8" s="20">
        <v>997</v>
      </c>
      <c r="F8" s="20">
        <v>1707</v>
      </c>
      <c r="H8">
        <v>410</v>
      </c>
      <c r="J8" s="21" t="s">
        <v>178</v>
      </c>
      <c r="K8" s="21"/>
      <c r="L8" s="77">
        <f>SUM($B8:$F8)</f>
        <v>22192</v>
      </c>
    </row>
    <row r="9" spans="1:17" x14ac:dyDescent="0.35">
      <c r="A9" s="19" t="s">
        <v>164</v>
      </c>
      <c r="B9" s="20">
        <v>9145</v>
      </c>
      <c r="C9" s="20">
        <v>9850</v>
      </c>
      <c r="D9" s="20">
        <v>6234</v>
      </c>
      <c r="E9" s="20">
        <v>5397</v>
      </c>
      <c r="F9" s="20">
        <v>7250</v>
      </c>
      <c r="H9">
        <v>565</v>
      </c>
      <c r="K9" s="22" t="s">
        <v>179</v>
      </c>
      <c r="L9" s="22"/>
      <c r="M9" s="77">
        <f>SUM($B9:$F9)</f>
        <v>37876</v>
      </c>
      <c r="O9" t="s">
        <v>242</v>
      </c>
    </row>
    <row r="10" spans="1:17" x14ac:dyDescent="0.35">
      <c r="A10" s="19" t="s">
        <v>165</v>
      </c>
      <c r="B10" s="20">
        <v>5649</v>
      </c>
      <c r="C10" s="20">
        <v>483</v>
      </c>
      <c r="D10" s="20">
        <v>7000</v>
      </c>
      <c r="E10" s="20">
        <v>9340</v>
      </c>
      <c r="F10" s="20">
        <v>9546</v>
      </c>
      <c r="H10">
        <v>548</v>
      </c>
      <c r="J10" s="21" t="s">
        <v>180</v>
      </c>
      <c r="K10" s="21"/>
      <c r="L10" s="77">
        <f>SUM($B10:$F10)</f>
        <v>32018</v>
      </c>
      <c r="P10" s="12">
        <f>SUM(C11:C13,E11:E13)</f>
        <v>26365</v>
      </c>
    </row>
    <row r="11" spans="1:17" x14ac:dyDescent="0.35">
      <c r="A11" s="19" t="s">
        <v>188</v>
      </c>
      <c r="B11" s="20">
        <v>2973</v>
      </c>
      <c r="C11" s="20">
        <v>4797</v>
      </c>
      <c r="D11" s="20">
        <v>9007</v>
      </c>
      <c r="E11" s="20">
        <v>8892</v>
      </c>
      <c r="F11" s="20">
        <v>4224</v>
      </c>
      <c r="H11">
        <v>301</v>
      </c>
      <c r="K11" s="22" t="s">
        <v>181</v>
      </c>
      <c r="L11" s="22"/>
      <c r="M11" s="77">
        <f>SUM($B11:$F11)</f>
        <v>29893</v>
      </c>
    </row>
    <row r="12" spans="1:17" x14ac:dyDescent="0.35">
      <c r="A12" s="19" t="s">
        <v>189</v>
      </c>
      <c r="B12" s="20">
        <v>5995</v>
      </c>
      <c r="C12" s="20">
        <v>3151</v>
      </c>
      <c r="D12" s="20">
        <v>3929</v>
      </c>
      <c r="E12" s="20">
        <v>4315</v>
      </c>
      <c r="F12" s="20">
        <v>8178</v>
      </c>
      <c r="H12">
        <v>105</v>
      </c>
      <c r="J12" s="21" t="s">
        <v>182</v>
      </c>
      <c r="K12" s="21"/>
      <c r="L12" s="77">
        <f>SUM($B12:$F12)</f>
        <v>25568</v>
      </c>
    </row>
    <row r="13" spans="1:17" x14ac:dyDescent="0.35">
      <c r="A13" s="19" t="s">
        <v>166</v>
      </c>
      <c r="B13" s="20">
        <v>9854</v>
      </c>
      <c r="C13" s="20">
        <v>2429</v>
      </c>
      <c r="D13" s="20">
        <v>356</v>
      </c>
      <c r="E13" s="20">
        <v>2781</v>
      </c>
      <c r="F13" s="20">
        <v>7307</v>
      </c>
      <c r="H13">
        <v>399</v>
      </c>
      <c r="K13" s="22" t="s">
        <v>183</v>
      </c>
      <c r="L13" s="22"/>
      <c r="M13" s="77">
        <f>SUM($B13:$F13)</f>
        <v>22727</v>
      </c>
    </row>
    <row r="14" spans="1:17" x14ac:dyDescent="0.35">
      <c r="A14" s="19" t="s">
        <v>167</v>
      </c>
      <c r="B14" s="20">
        <v>2333</v>
      </c>
      <c r="C14" s="20">
        <v>9011</v>
      </c>
      <c r="D14" s="20">
        <v>1692</v>
      </c>
      <c r="E14" s="20">
        <v>2720</v>
      </c>
      <c r="F14" s="20">
        <v>5441</v>
      </c>
      <c r="H14">
        <v>132</v>
      </c>
      <c r="J14" s="21" t="s">
        <v>184</v>
      </c>
      <c r="K14" s="21"/>
      <c r="L14" s="77">
        <f>SUM($B14:$F14)</f>
        <v>21197</v>
      </c>
    </row>
    <row r="15" spans="1:17" x14ac:dyDescent="0.35">
      <c r="A15" s="19" t="s">
        <v>168</v>
      </c>
      <c r="B15" s="20">
        <v>1060</v>
      </c>
      <c r="C15" s="20">
        <v>5027</v>
      </c>
      <c r="D15" s="20">
        <v>210</v>
      </c>
      <c r="E15" s="20">
        <v>4446</v>
      </c>
      <c r="F15" s="20">
        <v>990</v>
      </c>
      <c r="H15">
        <v>52</v>
      </c>
      <c r="K15" s="22" t="s">
        <v>185</v>
      </c>
      <c r="L15" s="22"/>
      <c r="M15" s="77">
        <f>SUM($B15:$F15)</f>
        <v>11733</v>
      </c>
    </row>
    <row r="16" spans="1:17" x14ac:dyDescent="0.35">
      <c r="A16" s="19" t="s">
        <v>169</v>
      </c>
      <c r="B16" s="20">
        <v>439</v>
      </c>
      <c r="C16" s="20">
        <v>953</v>
      </c>
      <c r="D16" s="20">
        <v>6863</v>
      </c>
      <c r="E16" s="20">
        <v>1677</v>
      </c>
      <c r="F16" s="20">
        <v>1091</v>
      </c>
      <c r="H16">
        <v>296</v>
      </c>
      <c r="J16" s="21" t="s">
        <v>186</v>
      </c>
      <c r="K16" s="21"/>
      <c r="L16" s="77">
        <f>SUM($B16:$F16)</f>
        <v>11023</v>
      </c>
    </row>
    <row r="17" spans="1:14" x14ac:dyDescent="0.35">
      <c r="A17" s="19" t="s">
        <v>170</v>
      </c>
      <c r="B17" s="20">
        <v>6620</v>
      </c>
      <c r="C17" s="20">
        <v>5894</v>
      </c>
      <c r="D17" s="20">
        <v>5712</v>
      </c>
      <c r="E17" s="20">
        <v>9404</v>
      </c>
      <c r="F17" s="20">
        <v>6326</v>
      </c>
      <c r="H17">
        <v>879</v>
      </c>
      <c r="K17" s="22" t="s">
        <v>187</v>
      </c>
      <c r="L17" s="22"/>
      <c r="M17" s="77">
        <f>SUM($B17:$F17)</f>
        <v>33956</v>
      </c>
    </row>
    <row r="18" spans="1:14" x14ac:dyDescent="0.35">
      <c r="H18">
        <v>424</v>
      </c>
      <c r="N18" s="16"/>
    </row>
    <row r="19" spans="1:14" x14ac:dyDescent="0.35">
      <c r="H19">
        <v>915</v>
      </c>
    </row>
    <row r="20" spans="1:14" x14ac:dyDescent="0.35">
      <c r="H20">
        <v>797</v>
      </c>
      <c r="K20" s="23" t="s">
        <v>191</v>
      </c>
      <c r="L20" s="23"/>
      <c r="M20" s="78">
        <f>SUM(H:H)</f>
        <v>10489281</v>
      </c>
    </row>
    <row r="21" spans="1:14" x14ac:dyDescent="0.35">
      <c r="H21">
        <v>283</v>
      </c>
    </row>
    <row r="22" spans="1:14" x14ac:dyDescent="0.35">
      <c r="H22">
        <v>829</v>
      </c>
    </row>
    <row r="23" spans="1:14" x14ac:dyDescent="0.35">
      <c r="H23">
        <v>816</v>
      </c>
    </row>
    <row r="24" spans="1:14" x14ac:dyDescent="0.35">
      <c r="H24">
        <v>881</v>
      </c>
    </row>
    <row r="25" spans="1:14" x14ac:dyDescent="0.35">
      <c r="H25">
        <v>926</v>
      </c>
    </row>
    <row r="26" spans="1:14" x14ac:dyDescent="0.35">
      <c r="H26">
        <v>845</v>
      </c>
    </row>
    <row r="27" spans="1:14" x14ac:dyDescent="0.35">
      <c r="H27">
        <v>926</v>
      </c>
    </row>
    <row r="28" spans="1:14" x14ac:dyDescent="0.35">
      <c r="H28">
        <v>486</v>
      </c>
    </row>
    <row r="29" spans="1:14" x14ac:dyDescent="0.35">
      <c r="H29">
        <v>347</v>
      </c>
    </row>
    <row r="30" spans="1:14" x14ac:dyDescent="0.35">
      <c r="H30">
        <v>980</v>
      </c>
    </row>
    <row r="31" spans="1:14" x14ac:dyDescent="0.35">
      <c r="H31">
        <v>691</v>
      </c>
    </row>
    <row r="32" spans="1:14" x14ac:dyDescent="0.35">
      <c r="H32">
        <v>634</v>
      </c>
    </row>
    <row r="33" spans="8:8" x14ac:dyDescent="0.35">
      <c r="H33">
        <v>412</v>
      </c>
    </row>
    <row r="34" spans="8:8" x14ac:dyDescent="0.35">
      <c r="H34">
        <v>656</v>
      </c>
    </row>
    <row r="35" spans="8:8" x14ac:dyDescent="0.35">
      <c r="H35">
        <v>315</v>
      </c>
    </row>
    <row r="36" spans="8:8" x14ac:dyDescent="0.35">
      <c r="H36">
        <v>789</v>
      </c>
    </row>
    <row r="37" spans="8:8" x14ac:dyDescent="0.35">
      <c r="H37">
        <v>988</v>
      </c>
    </row>
    <row r="38" spans="8:8" x14ac:dyDescent="0.35">
      <c r="H38">
        <v>394</v>
      </c>
    </row>
    <row r="39" spans="8:8" x14ac:dyDescent="0.35">
      <c r="H39">
        <v>796</v>
      </c>
    </row>
    <row r="40" spans="8:8" x14ac:dyDescent="0.35">
      <c r="H40">
        <v>551</v>
      </c>
    </row>
    <row r="41" spans="8:8" x14ac:dyDescent="0.35">
      <c r="H41">
        <v>47</v>
      </c>
    </row>
    <row r="42" spans="8:8" x14ac:dyDescent="0.35">
      <c r="H42">
        <v>962</v>
      </c>
    </row>
    <row r="43" spans="8:8" x14ac:dyDescent="0.35">
      <c r="H43">
        <v>7</v>
      </c>
    </row>
    <row r="44" spans="8:8" x14ac:dyDescent="0.35">
      <c r="H44">
        <v>951</v>
      </c>
    </row>
    <row r="45" spans="8:8" x14ac:dyDescent="0.35">
      <c r="H45">
        <v>816</v>
      </c>
    </row>
    <row r="46" spans="8:8" x14ac:dyDescent="0.35">
      <c r="H46">
        <v>562</v>
      </c>
    </row>
    <row r="47" spans="8:8" x14ac:dyDescent="0.35">
      <c r="H47">
        <v>902</v>
      </c>
    </row>
    <row r="48" spans="8:8" x14ac:dyDescent="0.35">
      <c r="H48">
        <v>836</v>
      </c>
    </row>
    <row r="49" spans="8:8" x14ac:dyDescent="0.35">
      <c r="H49">
        <v>247</v>
      </c>
    </row>
    <row r="50" spans="8:8" x14ac:dyDescent="0.35">
      <c r="H50">
        <v>973</v>
      </c>
    </row>
    <row r="51" spans="8:8" x14ac:dyDescent="0.35">
      <c r="H51">
        <v>885</v>
      </c>
    </row>
    <row r="52" spans="8:8" x14ac:dyDescent="0.35">
      <c r="H52">
        <v>872</v>
      </c>
    </row>
    <row r="53" spans="8:8" x14ac:dyDescent="0.35">
      <c r="H53">
        <v>999</v>
      </c>
    </row>
    <row r="54" spans="8:8" x14ac:dyDescent="0.35">
      <c r="H54">
        <v>835</v>
      </c>
    </row>
    <row r="55" spans="8:8" x14ac:dyDescent="0.35">
      <c r="H55">
        <v>227</v>
      </c>
    </row>
    <row r="56" spans="8:8" x14ac:dyDescent="0.35">
      <c r="H56">
        <v>977</v>
      </c>
    </row>
    <row r="57" spans="8:8" x14ac:dyDescent="0.35">
      <c r="H57">
        <v>393</v>
      </c>
    </row>
    <row r="58" spans="8:8" x14ac:dyDescent="0.35">
      <c r="H58">
        <v>277</v>
      </c>
    </row>
    <row r="59" spans="8:8" x14ac:dyDescent="0.35">
      <c r="H59">
        <v>921</v>
      </c>
    </row>
    <row r="60" spans="8:8" x14ac:dyDescent="0.35">
      <c r="H60">
        <v>418</v>
      </c>
    </row>
    <row r="61" spans="8:8" x14ac:dyDescent="0.35">
      <c r="H61">
        <v>379</v>
      </c>
    </row>
    <row r="62" spans="8:8" x14ac:dyDescent="0.35">
      <c r="H62">
        <v>882</v>
      </c>
    </row>
    <row r="63" spans="8:8" x14ac:dyDescent="0.35">
      <c r="H63">
        <v>783</v>
      </c>
    </row>
    <row r="64" spans="8:8" x14ac:dyDescent="0.35">
      <c r="H64">
        <v>62</v>
      </c>
    </row>
    <row r="65" spans="8:8" x14ac:dyDescent="0.35">
      <c r="H65">
        <v>256</v>
      </c>
    </row>
    <row r="66" spans="8:8" x14ac:dyDescent="0.35">
      <c r="H66">
        <v>587</v>
      </c>
    </row>
    <row r="67" spans="8:8" x14ac:dyDescent="0.35">
      <c r="H67">
        <v>389</v>
      </c>
    </row>
    <row r="68" spans="8:8" x14ac:dyDescent="0.35">
      <c r="H68">
        <v>864</v>
      </c>
    </row>
    <row r="69" spans="8:8" x14ac:dyDescent="0.35">
      <c r="H69">
        <v>650</v>
      </c>
    </row>
    <row r="70" spans="8:8" x14ac:dyDescent="0.35">
      <c r="H70">
        <v>86</v>
      </c>
    </row>
    <row r="71" spans="8:8" x14ac:dyDescent="0.35">
      <c r="H71">
        <v>961</v>
      </c>
    </row>
    <row r="72" spans="8:8" x14ac:dyDescent="0.35">
      <c r="H72">
        <v>560</v>
      </c>
    </row>
    <row r="73" spans="8:8" x14ac:dyDescent="0.35">
      <c r="H73">
        <v>537</v>
      </c>
    </row>
    <row r="74" spans="8:8" x14ac:dyDescent="0.35">
      <c r="H74">
        <v>132</v>
      </c>
    </row>
    <row r="75" spans="8:8" x14ac:dyDescent="0.35">
      <c r="H75">
        <v>991</v>
      </c>
    </row>
    <row r="76" spans="8:8" x14ac:dyDescent="0.35">
      <c r="H76">
        <v>352</v>
      </c>
    </row>
    <row r="77" spans="8:8" x14ac:dyDescent="0.35">
      <c r="H77">
        <v>982</v>
      </c>
    </row>
    <row r="78" spans="8:8" x14ac:dyDescent="0.35">
      <c r="H78">
        <v>51</v>
      </c>
    </row>
    <row r="79" spans="8:8" x14ac:dyDescent="0.35">
      <c r="H79">
        <v>331</v>
      </c>
    </row>
    <row r="80" spans="8:8" x14ac:dyDescent="0.35">
      <c r="H80">
        <v>223</v>
      </c>
    </row>
    <row r="81" spans="8:8" x14ac:dyDescent="0.35">
      <c r="H81">
        <v>800</v>
      </c>
    </row>
    <row r="82" spans="8:8" x14ac:dyDescent="0.35">
      <c r="H82">
        <v>570</v>
      </c>
    </row>
    <row r="83" spans="8:8" x14ac:dyDescent="0.35">
      <c r="H83">
        <v>296</v>
      </c>
    </row>
    <row r="84" spans="8:8" x14ac:dyDescent="0.35">
      <c r="H84">
        <v>765</v>
      </c>
    </row>
    <row r="85" spans="8:8" x14ac:dyDescent="0.35">
      <c r="H85">
        <v>891</v>
      </c>
    </row>
    <row r="86" spans="8:8" x14ac:dyDescent="0.35">
      <c r="H86">
        <v>86</v>
      </c>
    </row>
    <row r="87" spans="8:8" x14ac:dyDescent="0.35">
      <c r="H87">
        <v>97</v>
      </c>
    </row>
    <row r="88" spans="8:8" x14ac:dyDescent="0.35">
      <c r="H88">
        <v>374</v>
      </c>
    </row>
    <row r="89" spans="8:8" x14ac:dyDescent="0.35">
      <c r="H89">
        <v>219</v>
      </c>
    </row>
    <row r="90" spans="8:8" x14ac:dyDescent="0.35">
      <c r="H90">
        <v>525</v>
      </c>
    </row>
    <row r="91" spans="8:8" x14ac:dyDescent="0.35">
      <c r="H91">
        <v>489</v>
      </c>
    </row>
    <row r="92" spans="8:8" x14ac:dyDescent="0.35">
      <c r="H92">
        <v>306</v>
      </c>
    </row>
    <row r="93" spans="8:8" x14ac:dyDescent="0.35">
      <c r="H93">
        <v>679</v>
      </c>
    </row>
    <row r="94" spans="8:8" x14ac:dyDescent="0.35">
      <c r="H94">
        <v>361</v>
      </c>
    </row>
    <row r="95" spans="8:8" x14ac:dyDescent="0.35">
      <c r="H95">
        <v>912</v>
      </c>
    </row>
    <row r="96" spans="8:8" x14ac:dyDescent="0.35">
      <c r="H96">
        <v>67</v>
      </c>
    </row>
    <row r="97" spans="8:8" x14ac:dyDescent="0.35">
      <c r="H97">
        <v>722</v>
      </c>
    </row>
    <row r="98" spans="8:8" x14ac:dyDescent="0.35">
      <c r="H98">
        <v>846</v>
      </c>
    </row>
    <row r="99" spans="8:8" x14ac:dyDescent="0.35">
      <c r="H99">
        <v>584</v>
      </c>
    </row>
    <row r="100" spans="8:8" x14ac:dyDescent="0.35">
      <c r="H100">
        <v>650</v>
      </c>
    </row>
    <row r="101" spans="8:8" x14ac:dyDescent="0.35">
      <c r="H101">
        <v>532</v>
      </c>
    </row>
    <row r="102" spans="8:8" x14ac:dyDescent="0.35">
      <c r="H102">
        <v>703</v>
      </c>
    </row>
    <row r="103" spans="8:8" x14ac:dyDescent="0.35">
      <c r="H103">
        <v>105</v>
      </c>
    </row>
    <row r="104" spans="8:8" x14ac:dyDescent="0.35">
      <c r="H104">
        <v>393</v>
      </c>
    </row>
    <row r="105" spans="8:8" x14ac:dyDescent="0.35">
      <c r="H105">
        <v>806</v>
      </c>
    </row>
    <row r="106" spans="8:8" x14ac:dyDescent="0.35">
      <c r="H106">
        <v>324</v>
      </c>
    </row>
    <row r="107" spans="8:8" x14ac:dyDescent="0.35">
      <c r="H107">
        <v>184</v>
      </c>
    </row>
    <row r="108" spans="8:8" x14ac:dyDescent="0.35">
      <c r="H108">
        <v>222</v>
      </c>
    </row>
    <row r="109" spans="8:8" x14ac:dyDescent="0.35">
      <c r="H109">
        <v>740</v>
      </c>
    </row>
    <row r="110" spans="8:8" x14ac:dyDescent="0.35">
      <c r="H110">
        <v>565</v>
      </c>
    </row>
    <row r="111" spans="8:8" x14ac:dyDescent="0.35">
      <c r="H111">
        <v>169</v>
      </c>
    </row>
    <row r="112" spans="8:8" x14ac:dyDescent="0.35">
      <c r="H112">
        <v>822</v>
      </c>
    </row>
    <row r="113" spans="8:8" x14ac:dyDescent="0.35">
      <c r="H113">
        <v>190</v>
      </c>
    </row>
    <row r="114" spans="8:8" x14ac:dyDescent="0.35">
      <c r="H114">
        <v>735</v>
      </c>
    </row>
    <row r="115" spans="8:8" x14ac:dyDescent="0.35">
      <c r="H115">
        <v>164</v>
      </c>
    </row>
    <row r="116" spans="8:8" x14ac:dyDescent="0.35">
      <c r="H116">
        <v>631</v>
      </c>
    </row>
    <row r="117" spans="8:8" x14ac:dyDescent="0.35">
      <c r="H117">
        <v>201</v>
      </c>
    </row>
    <row r="118" spans="8:8" x14ac:dyDescent="0.35">
      <c r="H118">
        <v>849</v>
      </c>
    </row>
    <row r="119" spans="8:8" x14ac:dyDescent="0.35">
      <c r="H119">
        <v>180</v>
      </c>
    </row>
    <row r="120" spans="8:8" x14ac:dyDescent="0.35">
      <c r="H120">
        <v>731</v>
      </c>
    </row>
    <row r="121" spans="8:8" x14ac:dyDescent="0.35">
      <c r="H121">
        <v>719</v>
      </c>
    </row>
    <row r="122" spans="8:8" x14ac:dyDescent="0.35">
      <c r="H122">
        <v>33</v>
      </c>
    </row>
    <row r="123" spans="8:8" x14ac:dyDescent="0.35">
      <c r="H123">
        <v>171</v>
      </c>
    </row>
    <row r="124" spans="8:8" x14ac:dyDescent="0.35">
      <c r="H124">
        <v>829</v>
      </c>
    </row>
    <row r="125" spans="8:8" x14ac:dyDescent="0.35">
      <c r="H125">
        <v>725</v>
      </c>
    </row>
    <row r="126" spans="8:8" x14ac:dyDescent="0.35">
      <c r="H126">
        <v>292</v>
      </c>
    </row>
    <row r="127" spans="8:8" x14ac:dyDescent="0.35">
      <c r="H127">
        <v>336</v>
      </c>
    </row>
    <row r="128" spans="8:8" x14ac:dyDescent="0.35">
      <c r="H128">
        <v>475</v>
      </c>
    </row>
    <row r="129" spans="8:8" x14ac:dyDescent="0.35">
      <c r="H129">
        <v>821</v>
      </c>
    </row>
    <row r="130" spans="8:8" x14ac:dyDescent="0.35">
      <c r="H130">
        <v>139</v>
      </c>
    </row>
    <row r="131" spans="8:8" x14ac:dyDescent="0.35">
      <c r="H131">
        <v>828</v>
      </c>
    </row>
    <row r="132" spans="8:8" x14ac:dyDescent="0.35">
      <c r="H132">
        <v>867</v>
      </c>
    </row>
    <row r="133" spans="8:8" x14ac:dyDescent="0.35">
      <c r="H133">
        <v>282</v>
      </c>
    </row>
    <row r="134" spans="8:8" x14ac:dyDescent="0.35">
      <c r="H134">
        <v>462</v>
      </c>
    </row>
    <row r="135" spans="8:8" x14ac:dyDescent="0.35">
      <c r="H135">
        <v>823</v>
      </c>
    </row>
    <row r="136" spans="8:8" x14ac:dyDescent="0.35">
      <c r="H136">
        <v>610</v>
      </c>
    </row>
    <row r="137" spans="8:8" x14ac:dyDescent="0.35">
      <c r="H137">
        <v>165</v>
      </c>
    </row>
    <row r="138" spans="8:8" x14ac:dyDescent="0.35">
      <c r="H138">
        <v>764</v>
      </c>
    </row>
    <row r="139" spans="8:8" x14ac:dyDescent="0.35">
      <c r="H139">
        <v>568</v>
      </c>
    </row>
    <row r="140" spans="8:8" x14ac:dyDescent="0.35">
      <c r="H140">
        <v>687</v>
      </c>
    </row>
    <row r="141" spans="8:8" x14ac:dyDescent="0.35">
      <c r="H141">
        <v>799</v>
      </c>
    </row>
    <row r="142" spans="8:8" x14ac:dyDescent="0.35">
      <c r="H142">
        <v>220</v>
      </c>
    </row>
    <row r="143" spans="8:8" x14ac:dyDescent="0.35">
      <c r="H143">
        <v>258</v>
      </c>
    </row>
    <row r="144" spans="8:8" x14ac:dyDescent="0.35">
      <c r="H144">
        <v>46</v>
      </c>
    </row>
    <row r="145" spans="8:8" x14ac:dyDescent="0.35">
      <c r="H145">
        <v>72</v>
      </c>
    </row>
    <row r="146" spans="8:8" x14ac:dyDescent="0.35">
      <c r="H146">
        <v>262</v>
      </c>
    </row>
    <row r="147" spans="8:8" x14ac:dyDescent="0.35">
      <c r="H147">
        <v>817</v>
      </c>
    </row>
    <row r="148" spans="8:8" x14ac:dyDescent="0.35">
      <c r="H148">
        <v>453</v>
      </c>
    </row>
    <row r="149" spans="8:8" x14ac:dyDescent="0.35">
      <c r="H149">
        <v>618</v>
      </c>
    </row>
    <row r="150" spans="8:8" x14ac:dyDescent="0.35">
      <c r="H150">
        <v>651</v>
      </c>
    </row>
    <row r="151" spans="8:8" x14ac:dyDescent="0.35">
      <c r="H151">
        <v>478</v>
      </c>
    </row>
    <row r="152" spans="8:8" x14ac:dyDescent="0.35">
      <c r="H152">
        <v>859</v>
      </c>
    </row>
    <row r="153" spans="8:8" x14ac:dyDescent="0.35">
      <c r="H153">
        <v>94</v>
      </c>
    </row>
    <row r="154" spans="8:8" x14ac:dyDescent="0.35">
      <c r="H154">
        <v>551</v>
      </c>
    </row>
    <row r="155" spans="8:8" x14ac:dyDescent="0.35">
      <c r="H155">
        <v>940</v>
      </c>
    </row>
    <row r="156" spans="8:8" x14ac:dyDescent="0.35">
      <c r="H156">
        <v>788</v>
      </c>
    </row>
    <row r="157" spans="8:8" x14ac:dyDescent="0.35">
      <c r="H157">
        <v>222</v>
      </c>
    </row>
    <row r="158" spans="8:8" x14ac:dyDescent="0.35">
      <c r="H158">
        <v>170</v>
      </c>
    </row>
    <row r="159" spans="8:8" x14ac:dyDescent="0.35">
      <c r="H159">
        <v>975</v>
      </c>
    </row>
    <row r="160" spans="8:8" x14ac:dyDescent="0.35">
      <c r="H160">
        <v>307</v>
      </c>
    </row>
    <row r="161" spans="8:8" x14ac:dyDescent="0.35">
      <c r="H161">
        <v>495</v>
      </c>
    </row>
    <row r="162" spans="8:8" x14ac:dyDescent="0.35">
      <c r="H162">
        <v>155</v>
      </c>
    </row>
    <row r="163" spans="8:8" x14ac:dyDescent="0.35">
      <c r="H163">
        <v>460</v>
      </c>
    </row>
    <row r="164" spans="8:8" x14ac:dyDescent="0.35">
      <c r="H164">
        <v>682</v>
      </c>
    </row>
    <row r="165" spans="8:8" x14ac:dyDescent="0.35">
      <c r="H165">
        <v>36</v>
      </c>
    </row>
    <row r="166" spans="8:8" x14ac:dyDescent="0.35">
      <c r="H166">
        <v>70</v>
      </c>
    </row>
    <row r="167" spans="8:8" x14ac:dyDescent="0.35">
      <c r="H167">
        <v>357</v>
      </c>
    </row>
    <row r="168" spans="8:8" x14ac:dyDescent="0.35">
      <c r="H168">
        <v>429</v>
      </c>
    </row>
    <row r="169" spans="8:8" x14ac:dyDescent="0.35">
      <c r="H169">
        <v>11</v>
      </c>
    </row>
    <row r="170" spans="8:8" x14ac:dyDescent="0.35">
      <c r="H170">
        <v>163</v>
      </c>
    </row>
    <row r="171" spans="8:8" x14ac:dyDescent="0.35">
      <c r="H171">
        <v>205</v>
      </c>
    </row>
    <row r="172" spans="8:8" x14ac:dyDescent="0.35">
      <c r="H172">
        <v>527</v>
      </c>
    </row>
    <row r="173" spans="8:8" x14ac:dyDescent="0.35">
      <c r="H173">
        <v>981</v>
      </c>
    </row>
    <row r="174" spans="8:8" x14ac:dyDescent="0.35">
      <c r="H174">
        <v>56</v>
      </c>
    </row>
    <row r="175" spans="8:8" x14ac:dyDescent="0.35">
      <c r="H175">
        <v>197</v>
      </c>
    </row>
    <row r="176" spans="8:8" x14ac:dyDescent="0.35">
      <c r="H176">
        <v>958</v>
      </c>
    </row>
    <row r="177" spans="8:8" x14ac:dyDescent="0.35">
      <c r="H177">
        <v>220</v>
      </c>
    </row>
    <row r="178" spans="8:8" x14ac:dyDescent="0.35">
      <c r="H178">
        <v>247</v>
      </c>
    </row>
    <row r="179" spans="8:8" x14ac:dyDescent="0.35">
      <c r="H179">
        <v>60</v>
      </c>
    </row>
    <row r="180" spans="8:8" x14ac:dyDescent="0.35">
      <c r="H180">
        <v>322</v>
      </c>
    </row>
    <row r="181" spans="8:8" x14ac:dyDescent="0.35">
      <c r="H181">
        <v>397</v>
      </c>
    </row>
    <row r="182" spans="8:8" x14ac:dyDescent="0.35">
      <c r="H182">
        <v>434</v>
      </c>
    </row>
    <row r="183" spans="8:8" x14ac:dyDescent="0.35">
      <c r="H183">
        <v>379</v>
      </c>
    </row>
    <row r="184" spans="8:8" x14ac:dyDescent="0.35">
      <c r="H184">
        <v>344</v>
      </c>
    </row>
    <row r="185" spans="8:8" x14ac:dyDescent="0.35">
      <c r="H185">
        <v>191</v>
      </c>
    </row>
    <row r="186" spans="8:8" x14ac:dyDescent="0.35">
      <c r="H186">
        <v>477</v>
      </c>
    </row>
    <row r="187" spans="8:8" x14ac:dyDescent="0.35">
      <c r="H187">
        <v>574</v>
      </c>
    </row>
    <row r="188" spans="8:8" x14ac:dyDescent="0.35">
      <c r="H188">
        <v>685</v>
      </c>
    </row>
    <row r="189" spans="8:8" x14ac:dyDescent="0.35">
      <c r="H189">
        <v>197</v>
      </c>
    </row>
    <row r="190" spans="8:8" x14ac:dyDescent="0.35">
      <c r="H190">
        <v>117</v>
      </c>
    </row>
    <row r="191" spans="8:8" x14ac:dyDescent="0.35">
      <c r="H191">
        <v>417</v>
      </c>
    </row>
    <row r="192" spans="8:8" x14ac:dyDescent="0.35">
      <c r="H192">
        <v>124</v>
      </c>
    </row>
    <row r="193" spans="8:8" x14ac:dyDescent="0.35">
      <c r="H193">
        <v>890</v>
      </c>
    </row>
    <row r="194" spans="8:8" x14ac:dyDescent="0.35">
      <c r="H194">
        <v>859</v>
      </c>
    </row>
    <row r="195" spans="8:8" x14ac:dyDescent="0.35">
      <c r="H195">
        <v>924</v>
      </c>
    </row>
    <row r="196" spans="8:8" x14ac:dyDescent="0.35">
      <c r="H196">
        <v>793</v>
      </c>
    </row>
    <row r="197" spans="8:8" x14ac:dyDescent="0.35">
      <c r="H197">
        <v>342</v>
      </c>
    </row>
    <row r="198" spans="8:8" x14ac:dyDescent="0.35">
      <c r="H198">
        <v>53</v>
      </c>
    </row>
    <row r="199" spans="8:8" x14ac:dyDescent="0.35">
      <c r="H199">
        <v>825</v>
      </c>
    </row>
    <row r="200" spans="8:8" x14ac:dyDescent="0.35">
      <c r="H200">
        <v>581</v>
      </c>
    </row>
    <row r="201" spans="8:8" x14ac:dyDescent="0.35">
      <c r="H201">
        <v>300</v>
      </c>
    </row>
    <row r="202" spans="8:8" x14ac:dyDescent="0.35">
      <c r="H202">
        <v>207</v>
      </c>
    </row>
    <row r="203" spans="8:8" x14ac:dyDescent="0.35">
      <c r="H203">
        <v>710</v>
      </c>
    </row>
    <row r="204" spans="8:8" x14ac:dyDescent="0.35">
      <c r="H204">
        <v>290</v>
      </c>
    </row>
    <row r="205" spans="8:8" x14ac:dyDescent="0.35">
      <c r="H205">
        <v>344</v>
      </c>
    </row>
    <row r="206" spans="8:8" x14ac:dyDescent="0.35">
      <c r="H206">
        <v>860</v>
      </c>
    </row>
    <row r="207" spans="8:8" x14ac:dyDescent="0.35">
      <c r="H207">
        <v>567</v>
      </c>
    </row>
    <row r="208" spans="8:8" x14ac:dyDescent="0.35">
      <c r="H208">
        <v>428</v>
      </c>
    </row>
    <row r="209" spans="8:8" x14ac:dyDescent="0.35">
      <c r="H209">
        <v>787</v>
      </c>
    </row>
    <row r="210" spans="8:8" x14ac:dyDescent="0.35">
      <c r="H210">
        <v>822</v>
      </c>
    </row>
    <row r="211" spans="8:8" x14ac:dyDescent="0.35">
      <c r="H211">
        <v>715</v>
      </c>
    </row>
    <row r="212" spans="8:8" x14ac:dyDescent="0.35">
      <c r="H212">
        <v>997</v>
      </c>
    </row>
    <row r="213" spans="8:8" x14ac:dyDescent="0.35">
      <c r="H213">
        <v>651</v>
      </c>
    </row>
    <row r="214" spans="8:8" x14ac:dyDescent="0.35">
      <c r="H214">
        <v>147</v>
      </c>
    </row>
    <row r="215" spans="8:8" x14ac:dyDescent="0.35">
      <c r="H215">
        <v>309</v>
      </c>
    </row>
    <row r="216" spans="8:8" x14ac:dyDescent="0.35">
      <c r="H216">
        <v>226</v>
      </c>
    </row>
    <row r="217" spans="8:8" x14ac:dyDescent="0.35">
      <c r="H217">
        <v>457</v>
      </c>
    </row>
    <row r="218" spans="8:8" x14ac:dyDescent="0.35">
      <c r="H218">
        <v>724</v>
      </c>
    </row>
    <row r="219" spans="8:8" x14ac:dyDescent="0.35">
      <c r="H219">
        <v>187</v>
      </c>
    </row>
    <row r="220" spans="8:8" x14ac:dyDescent="0.35">
      <c r="H220">
        <v>231</v>
      </c>
    </row>
    <row r="221" spans="8:8" x14ac:dyDescent="0.35">
      <c r="H221">
        <v>372</v>
      </c>
    </row>
    <row r="222" spans="8:8" x14ac:dyDescent="0.35">
      <c r="H222">
        <v>18</v>
      </c>
    </row>
    <row r="223" spans="8:8" x14ac:dyDescent="0.35">
      <c r="H223">
        <v>157</v>
      </c>
    </row>
    <row r="224" spans="8:8" x14ac:dyDescent="0.35">
      <c r="H224">
        <v>660</v>
      </c>
    </row>
    <row r="225" spans="8:8" x14ac:dyDescent="0.35">
      <c r="H225">
        <v>640</v>
      </c>
    </row>
    <row r="226" spans="8:8" x14ac:dyDescent="0.35">
      <c r="H226">
        <v>411</v>
      </c>
    </row>
    <row r="227" spans="8:8" x14ac:dyDescent="0.35">
      <c r="H227">
        <v>754</v>
      </c>
    </row>
    <row r="228" spans="8:8" x14ac:dyDescent="0.35">
      <c r="H228">
        <v>507</v>
      </c>
    </row>
    <row r="229" spans="8:8" x14ac:dyDescent="0.35">
      <c r="H229">
        <v>310</v>
      </c>
    </row>
    <row r="230" spans="8:8" x14ac:dyDescent="0.35">
      <c r="H230">
        <v>775</v>
      </c>
    </row>
    <row r="231" spans="8:8" x14ac:dyDescent="0.35">
      <c r="H231">
        <v>157</v>
      </c>
    </row>
    <row r="232" spans="8:8" x14ac:dyDescent="0.35">
      <c r="H232">
        <v>126</v>
      </c>
    </row>
    <row r="233" spans="8:8" x14ac:dyDescent="0.35">
      <c r="H233">
        <v>294</v>
      </c>
    </row>
    <row r="234" spans="8:8" x14ac:dyDescent="0.35">
      <c r="H234">
        <v>46</v>
      </c>
    </row>
    <row r="235" spans="8:8" x14ac:dyDescent="0.35">
      <c r="H235">
        <v>246</v>
      </c>
    </row>
    <row r="236" spans="8:8" x14ac:dyDescent="0.35">
      <c r="H236">
        <v>140</v>
      </c>
    </row>
    <row r="237" spans="8:8" x14ac:dyDescent="0.35">
      <c r="H237">
        <v>782</v>
      </c>
    </row>
    <row r="238" spans="8:8" x14ac:dyDescent="0.35">
      <c r="H238">
        <v>748</v>
      </c>
    </row>
    <row r="239" spans="8:8" x14ac:dyDescent="0.35">
      <c r="H239">
        <v>214</v>
      </c>
    </row>
    <row r="240" spans="8:8" x14ac:dyDescent="0.35">
      <c r="H240">
        <v>550</v>
      </c>
    </row>
    <row r="241" spans="8:8" x14ac:dyDescent="0.35">
      <c r="H241">
        <v>139</v>
      </c>
    </row>
    <row r="242" spans="8:8" x14ac:dyDescent="0.35">
      <c r="H242">
        <v>195</v>
      </c>
    </row>
    <row r="243" spans="8:8" x14ac:dyDescent="0.35">
      <c r="H243">
        <v>885</v>
      </c>
    </row>
    <row r="244" spans="8:8" x14ac:dyDescent="0.35">
      <c r="H244">
        <v>4</v>
      </c>
    </row>
    <row r="245" spans="8:8" x14ac:dyDescent="0.35">
      <c r="H245">
        <v>671</v>
      </c>
    </row>
    <row r="246" spans="8:8" x14ac:dyDescent="0.35">
      <c r="H246">
        <v>35</v>
      </c>
    </row>
    <row r="247" spans="8:8" x14ac:dyDescent="0.35">
      <c r="H247">
        <v>312</v>
      </c>
    </row>
    <row r="248" spans="8:8" x14ac:dyDescent="0.35">
      <c r="H248">
        <v>158</v>
      </c>
    </row>
    <row r="249" spans="8:8" x14ac:dyDescent="0.35">
      <c r="H249">
        <v>756</v>
      </c>
    </row>
    <row r="250" spans="8:8" x14ac:dyDescent="0.35">
      <c r="H250">
        <v>867</v>
      </c>
    </row>
    <row r="251" spans="8:8" x14ac:dyDescent="0.35">
      <c r="H251">
        <v>535</v>
      </c>
    </row>
    <row r="252" spans="8:8" x14ac:dyDescent="0.35">
      <c r="H252">
        <v>486</v>
      </c>
    </row>
    <row r="253" spans="8:8" x14ac:dyDescent="0.35">
      <c r="H253">
        <v>631</v>
      </c>
    </row>
    <row r="254" spans="8:8" x14ac:dyDescent="0.35">
      <c r="H254">
        <v>57</v>
      </c>
    </row>
    <row r="255" spans="8:8" x14ac:dyDescent="0.35">
      <c r="H255">
        <v>79</v>
      </c>
    </row>
    <row r="256" spans="8:8" x14ac:dyDescent="0.35">
      <c r="H256">
        <v>431</v>
      </c>
    </row>
    <row r="257" spans="8:8" x14ac:dyDescent="0.35">
      <c r="H257">
        <v>337</v>
      </c>
    </row>
    <row r="258" spans="8:8" x14ac:dyDescent="0.35">
      <c r="H258">
        <v>218</v>
      </c>
    </row>
    <row r="259" spans="8:8" x14ac:dyDescent="0.35">
      <c r="H259">
        <v>17</v>
      </c>
    </row>
    <row r="260" spans="8:8" x14ac:dyDescent="0.35">
      <c r="H260">
        <v>956</v>
      </c>
    </row>
    <row r="261" spans="8:8" x14ac:dyDescent="0.35">
      <c r="H261">
        <v>212</v>
      </c>
    </row>
    <row r="262" spans="8:8" x14ac:dyDescent="0.35">
      <c r="H262">
        <v>898</v>
      </c>
    </row>
    <row r="263" spans="8:8" x14ac:dyDescent="0.35">
      <c r="H263">
        <v>767</v>
      </c>
    </row>
    <row r="264" spans="8:8" x14ac:dyDescent="0.35">
      <c r="H264">
        <v>302</v>
      </c>
    </row>
    <row r="265" spans="8:8" x14ac:dyDescent="0.35">
      <c r="H265">
        <v>86</v>
      </c>
    </row>
    <row r="266" spans="8:8" x14ac:dyDescent="0.35">
      <c r="H266">
        <v>851</v>
      </c>
    </row>
    <row r="267" spans="8:8" x14ac:dyDescent="0.35">
      <c r="H267">
        <v>193</v>
      </c>
    </row>
    <row r="268" spans="8:8" x14ac:dyDescent="0.35">
      <c r="H268">
        <v>717</v>
      </c>
    </row>
    <row r="269" spans="8:8" x14ac:dyDescent="0.35">
      <c r="H269">
        <v>846</v>
      </c>
    </row>
    <row r="270" spans="8:8" x14ac:dyDescent="0.35">
      <c r="H270">
        <v>997</v>
      </c>
    </row>
    <row r="271" spans="8:8" x14ac:dyDescent="0.35">
      <c r="H271">
        <v>46</v>
      </c>
    </row>
    <row r="272" spans="8:8" x14ac:dyDescent="0.35">
      <c r="H272">
        <v>26</v>
      </c>
    </row>
    <row r="273" spans="8:8" x14ac:dyDescent="0.35">
      <c r="H273">
        <v>366</v>
      </c>
    </row>
    <row r="274" spans="8:8" x14ac:dyDescent="0.35">
      <c r="H274">
        <v>444</v>
      </c>
    </row>
    <row r="275" spans="8:8" x14ac:dyDescent="0.35">
      <c r="H275">
        <v>317</v>
      </c>
    </row>
    <row r="276" spans="8:8" x14ac:dyDescent="0.35">
      <c r="H276">
        <v>513</v>
      </c>
    </row>
    <row r="277" spans="8:8" x14ac:dyDescent="0.35">
      <c r="H277">
        <v>204</v>
      </c>
    </row>
    <row r="278" spans="8:8" x14ac:dyDescent="0.35">
      <c r="H278">
        <v>428</v>
      </c>
    </row>
    <row r="279" spans="8:8" x14ac:dyDescent="0.35">
      <c r="H279">
        <v>494</v>
      </c>
    </row>
    <row r="280" spans="8:8" x14ac:dyDescent="0.35">
      <c r="H280">
        <v>731</v>
      </c>
    </row>
    <row r="281" spans="8:8" x14ac:dyDescent="0.35">
      <c r="H281">
        <v>660</v>
      </c>
    </row>
    <row r="282" spans="8:8" x14ac:dyDescent="0.35">
      <c r="H282">
        <v>639</v>
      </c>
    </row>
    <row r="283" spans="8:8" x14ac:dyDescent="0.35">
      <c r="H283">
        <v>332</v>
      </c>
    </row>
    <row r="284" spans="8:8" x14ac:dyDescent="0.35">
      <c r="H284">
        <v>140</v>
      </c>
    </row>
    <row r="285" spans="8:8" x14ac:dyDescent="0.35">
      <c r="H285">
        <v>763</v>
      </c>
    </row>
    <row r="286" spans="8:8" x14ac:dyDescent="0.35">
      <c r="H286">
        <v>662</v>
      </c>
    </row>
    <row r="287" spans="8:8" x14ac:dyDescent="0.35">
      <c r="H287">
        <v>626</v>
      </c>
    </row>
    <row r="288" spans="8:8" x14ac:dyDescent="0.35">
      <c r="H288">
        <v>786</v>
      </c>
    </row>
    <row r="289" spans="8:8" x14ac:dyDescent="0.35">
      <c r="H289">
        <v>250</v>
      </c>
    </row>
    <row r="290" spans="8:8" x14ac:dyDescent="0.35">
      <c r="H290">
        <v>144</v>
      </c>
    </row>
    <row r="291" spans="8:8" x14ac:dyDescent="0.35">
      <c r="H291">
        <v>423</v>
      </c>
    </row>
    <row r="292" spans="8:8" x14ac:dyDescent="0.35">
      <c r="H292">
        <v>304</v>
      </c>
    </row>
    <row r="293" spans="8:8" x14ac:dyDescent="0.35">
      <c r="H293">
        <v>646</v>
      </c>
    </row>
    <row r="294" spans="8:8" x14ac:dyDescent="0.35">
      <c r="H294">
        <v>663</v>
      </c>
    </row>
    <row r="295" spans="8:8" x14ac:dyDescent="0.35">
      <c r="H295">
        <v>676</v>
      </c>
    </row>
    <row r="296" spans="8:8" x14ac:dyDescent="0.35">
      <c r="H296">
        <v>49</v>
      </c>
    </row>
    <row r="297" spans="8:8" x14ac:dyDescent="0.35">
      <c r="H297">
        <v>375</v>
      </c>
    </row>
    <row r="298" spans="8:8" x14ac:dyDescent="0.35">
      <c r="H298">
        <v>15</v>
      </c>
    </row>
    <row r="299" spans="8:8" x14ac:dyDescent="0.35">
      <c r="H299">
        <v>210</v>
      </c>
    </row>
    <row r="300" spans="8:8" x14ac:dyDescent="0.35">
      <c r="H300">
        <v>915</v>
      </c>
    </row>
    <row r="301" spans="8:8" x14ac:dyDescent="0.35">
      <c r="H301">
        <v>341</v>
      </c>
    </row>
    <row r="302" spans="8:8" x14ac:dyDescent="0.35">
      <c r="H302">
        <v>587</v>
      </c>
    </row>
    <row r="303" spans="8:8" x14ac:dyDescent="0.35">
      <c r="H303">
        <v>112</v>
      </c>
    </row>
    <row r="304" spans="8:8" x14ac:dyDescent="0.35">
      <c r="H304">
        <v>768</v>
      </c>
    </row>
    <row r="305" spans="8:8" x14ac:dyDescent="0.35">
      <c r="H305">
        <v>612</v>
      </c>
    </row>
    <row r="306" spans="8:8" x14ac:dyDescent="0.35">
      <c r="H306">
        <v>354</v>
      </c>
    </row>
    <row r="307" spans="8:8" x14ac:dyDescent="0.35">
      <c r="H307">
        <v>448</v>
      </c>
    </row>
    <row r="308" spans="8:8" x14ac:dyDescent="0.35">
      <c r="H308">
        <v>250</v>
      </c>
    </row>
    <row r="309" spans="8:8" x14ac:dyDescent="0.35">
      <c r="H309">
        <v>946</v>
      </c>
    </row>
    <row r="310" spans="8:8" x14ac:dyDescent="0.35">
      <c r="H310">
        <v>244</v>
      </c>
    </row>
    <row r="311" spans="8:8" x14ac:dyDescent="0.35">
      <c r="H311">
        <v>876</v>
      </c>
    </row>
    <row r="312" spans="8:8" x14ac:dyDescent="0.35">
      <c r="H312">
        <v>84</v>
      </c>
    </row>
    <row r="313" spans="8:8" x14ac:dyDescent="0.35">
      <c r="H313">
        <v>267</v>
      </c>
    </row>
    <row r="314" spans="8:8" x14ac:dyDescent="0.35">
      <c r="H314">
        <v>361</v>
      </c>
    </row>
    <row r="315" spans="8:8" x14ac:dyDescent="0.35">
      <c r="H315">
        <v>328</v>
      </c>
    </row>
    <row r="316" spans="8:8" x14ac:dyDescent="0.35">
      <c r="H316">
        <v>434</v>
      </c>
    </row>
    <row r="317" spans="8:8" x14ac:dyDescent="0.35">
      <c r="H317">
        <v>301</v>
      </c>
    </row>
    <row r="318" spans="8:8" x14ac:dyDescent="0.35">
      <c r="H318">
        <v>882</v>
      </c>
    </row>
    <row r="319" spans="8:8" x14ac:dyDescent="0.35">
      <c r="H319">
        <v>744</v>
      </c>
    </row>
    <row r="320" spans="8:8" x14ac:dyDescent="0.35">
      <c r="H320">
        <v>618</v>
      </c>
    </row>
    <row r="321" spans="8:8" x14ac:dyDescent="0.35">
      <c r="H321">
        <v>35</v>
      </c>
    </row>
    <row r="322" spans="8:8" x14ac:dyDescent="0.35">
      <c r="H322">
        <v>134</v>
      </c>
    </row>
    <row r="323" spans="8:8" x14ac:dyDescent="0.35">
      <c r="H323">
        <v>302</v>
      </c>
    </row>
    <row r="324" spans="8:8" x14ac:dyDescent="0.35">
      <c r="H324">
        <v>526</v>
      </c>
    </row>
    <row r="325" spans="8:8" x14ac:dyDescent="0.35">
      <c r="H325">
        <v>965</v>
      </c>
    </row>
    <row r="326" spans="8:8" x14ac:dyDescent="0.35">
      <c r="H326">
        <v>592</v>
      </c>
    </row>
    <row r="327" spans="8:8" x14ac:dyDescent="0.35">
      <c r="H327">
        <v>733</v>
      </c>
    </row>
    <row r="328" spans="8:8" x14ac:dyDescent="0.35">
      <c r="H328">
        <v>724</v>
      </c>
    </row>
    <row r="329" spans="8:8" x14ac:dyDescent="0.35">
      <c r="H329">
        <v>444</v>
      </c>
    </row>
    <row r="330" spans="8:8" x14ac:dyDescent="0.35">
      <c r="H330">
        <v>624</v>
      </c>
    </row>
    <row r="331" spans="8:8" x14ac:dyDescent="0.35">
      <c r="H331">
        <v>57</v>
      </c>
    </row>
    <row r="332" spans="8:8" x14ac:dyDescent="0.35">
      <c r="H332">
        <v>208</v>
      </c>
    </row>
    <row r="333" spans="8:8" x14ac:dyDescent="0.35">
      <c r="H333">
        <v>470</v>
      </c>
    </row>
    <row r="334" spans="8:8" x14ac:dyDescent="0.35">
      <c r="H334">
        <v>734</v>
      </c>
    </row>
    <row r="335" spans="8:8" x14ac:dyDescent="0.35">
      <c r="H335">
        <v>121</v>
      </c>
    </row>
    <row r="336" spans="8:8" x14ac:dyDescent="0.35">
      <c r="H336">
        <v>815</v>
      </c>
    </row>
    <row r="337" spans="8:8" x14ac:dyDescent="0.35">
      <c r="H337">
        <v>419</v>
      </c>
    </row>
    <row r="338" spans="8:8" x14ac:dyDescent="0.35">
      <c r="H338">
        <v>75</v>
      </c>
    </row>
    <row r="339" spans="8:8" x14ac:dyDescent="0.35">
      <c r="H339">
        <v>721</v>
      </c>
    </row>
    <row r="340" spans="8:8" x14ac:dyDescent="0.35">
      <c r="H340">
        <v>984</v>
      </c>
    </row>
    <row r="341" spans="8:8" x14ac:dyDescent="0.35">
      <c r="H341">
        <v>73</v>
      </c>
    </row>
    <row r="342" spans="8:8" x14ac:dyDescent="0.35">
      <c r="H342">
        <v>35</v>
      </c>
    </row>
    <row r="343" spans="8:8" x14ac:dyDescent="0.35">
      <c r="H343">
        <v>544</v>
      </c>
    </row>
    <row r="344" spans="8:8" x14ac:dyDescent="0.35">
      <c r="H344">
        <v>771</v>
      </c>
    </row>
    <row r="345" spans="8:8" x14ac:dyDescent="0.35">
      <c r="H345">
        <v>94</v>
      </c>
    </row>
    <row r="346" spans="8:8" x14ac:dyDescent="0.35">
      <c r="H346">
        <v>37</v>
      </c>
    </row>
    <row r="347" spans="8:8" x14ac:dyDescent="0.35">
      <c r="H347">
        <v>983</v>
      </c>
    </row>
    <row r="348" spans="8:8" x14ac:dyDescent="0.35">
      <c r="H348">
        <v>67</v>
      </c>
    </row>
    <row r="349" spans="8:8" x14ac:dyDescent="0.35">
      <c r="H349">
        <v>140</v>
      </c>
    </row>
    <row r="350" spans="8:8" x14ac:dyDescent="0.35">
      <c r="H350">
        <v>554</v>
      </c>
    </row>
    <row r="351" spans="8:8" x14ac:dyDescent="0.35">
      <c r="H351">
        <v>135</v>
      </c>
    </row>
    <row r="352" spans="8:8" x14ac:dyDescent="0.35">
      <c r="H352">
        <v>476</v>
      </c>
    </row>
    <row r="353" spans="8:8" x14ac:dyDescent="0.35">
      <c r="H353">
        <v>507</v>
      </c>
    </row>
    <row r="354" spans="8:8" x14ac:dyDescent="0.35">
      <c r="H354">
        <v>97</v>
      </c>
    </row>
    <row r="355" spans="8:8" x14ac:dyDescent="0.35">
      <c r="H355">
        <v>808</v>
      </c>
    </row>
    <row r="356" spans="8:8" x14ac:dyDescent="0.35">
      <c r="H356">
        <v>749</v>
      </c>
    </row>
    <row r="357" spans="8:8" x14ac:dyDescent="0.35">
      <c r="H357">
        <v>116</v>
      </c>
    </row>
    <row r="358" spans="8:8" x14ac:dyDescent="0.35">
      <c r="H358">
        <v>396</v>
      </c>
    </row>
    <row r="359" spans="8:8" x14ac:dyDescent="0.35">
      <c r="H359">
        <v>904</v>
      </c>
    </row>
    <row r="360" spans="8:8" x14ac:dyDescent="0.35">
      <c r="H360">
        <v>243</v>
      </c>
    </row>
    <row r="361" spans="8:8" x14ac:dyDescent="0.35">
      <c r="H361">
        <v>105</v>
      </c>
    </row>
    <row r="362" spans="8:8" x14ac:dyDescent="0.35">
      <c r="H362">
        <v>857</v>
      </c>
    </row>
    <row r="363" spans="8:8" x14ac:dyDescent="0.35">
      <c r="H363">
        <v>79</v>
      </c>
    </row>
    <row r="364" spans="8:8" x14ac:dyDescent="0.35">
      <c r="H364">
        <v>380</v>
      </c>
    </row>
    <row r="365" spans="8:8" x14ac:dyDescent="0.35">
      <c r="H365">
        <v>111</v>
      </c>
    </row>
    <row r="366" spans="8:8" x14ac:dyDescent="0.35">
      <c r="H366">
        <v>185</v>
      </c>
    </row>
    <row r="367" spans="8:8" x14ac:dyDescent="0.35">
      <c r="H367">
        <v>576</v>
      </c>
    </row>
    <row r="368" spans="8:8" x14ac:dyDescent="0.35">
      <c r="H368">
        <v>96</v>
      </c>
    </row>
    <row r="369" spans="8:8" x14ac:dyDescent="0.35">
      <c r="H369">
        <v>80</v>
      </c>
    </row>
    <row r="370" spans="8:8" x14ac:dyDescent="0.35">
      <c r="H370">
        <v>909</v>
      </c>
    </row>
    <row r="371" spans="8:8" x14ac:dyDescent="0.35">
      <c r="H371">
        <v>863</v>
      </c>
    </row>
    <row r="372" spans="8:8" x14ac:dyDescent="0.35">
      <c r="H372">
        <v>325</v>
      </c>
    </row>
    <row r="373" spans="8:8" x14ac:dyDescent="0.35">
      <c r="H373">
        <v>723</v>
      </c>
    </row>
    <row r="374" spans="8:8" x14ac:dyDescent="0.35">
      <c r="H374">
        <v>713</v>
      </c>
    </row>
    <row r="375" spans="8:8" x14ac:dyDescent="0.35">
      <c r="H375">
        <v>231</v>
      </c>
    </row>
    <row r="376" spans="8:8" x14ac:dyDescent="0.35">
      <c r="H376">
        <v>611</v>
      </c>
    </row>
    <row r="377" spans="8:8" x14ac:dyDescent="0.35">
      <c r="H377">
        <v>768</v>
      </c>
    </row>
    <row r="378" spans="8:8" x14ac:dyDescent="0.35">
      <c r="H378">
        <v>975</v>
      </c>
    </row>
    <row r="379" spans="8:8" x14ac:dyDescent="0.35">
      <c r="H379">
        <v>171</v>
      </c>
    </row>
    <row r="380" spans="8:8" x14ac:dyDescent="0.35">
      <c r="H380">
        <v>482</v>
      </c>
    </row>
    <row r="381" spans="8:8" x14ac:dyDescent="0.35">
      <c r="H381">
        <v>531</v>
      </c>
    </row>
    <row r="382" spans="8:8" x14ac:dyDescent="0.35">
      <c r="H382">
        <v>728</v>
      </c>
    </row>
    <row r="383" spans="8:8" x14ac:dyDescent="0.35">
      <c r="H383">
        <v>601</v>
      </c>
    </row>
    <row r="384" spans="8:8" x14ac:dyDescent="0.35">
      <c r="H384">
        <v>748</v>
      </c>
    </row>
    <row r="385" spans="8:8" x14ac:dyDescent="0.35">
      <c r="H385">
        <v>49</v>
      </c>
    </row>
    <row r="386" spans="8:8" x14ac:dyDescent="0.35">
      <c r="H386">
        <v>81</v>
      </c>
    </row>
    <row r="387" spans="8:8" x14ac:dyDescent="0.35">
      <c r="H387">
        <v>681</v>
      </c>
    </row>
    <row r="388" spans="8:8" x14ac:dyDescent="0.35">
      <c r="H388">
        <v>514</v>
      </c>
    </row>
    <row r="389" spans="8:8" x14ac:dyDescent="0.35">
      <c r="H389">
        <v>569</v>
      </c>
    </row>
    <row r="390" spans="8:8" x14ac:dyDescent="0.35">
      <c r="H390">
        <v>986</v>
      </c>
    </row>
    <row r="391" spans="8:8" x14ac:dyDescent="0.35">
      <c r="H391">
        <v>182</v>
      </c>
    </row>
    <row r="392" spans="8:8" x14ac:dyDescent="0.35">
      <c r="H392">
        <v>525</v>
      </c>
    </row>
    <row r="393" spans="8:8" x14ac:dyDescent="0.35">
      <c r="H393">
        <v>413</v>
      </c>
    </row>
    <row r="394" spans="8:8" x14ac:dyDescent="0.35">
      <c r="H394">
        <v>99</v>
      </c>
    </row>
    <row r="395" spans="8:8" x14ac:dyDescent="0.35">
      <c r="H395">
        <v>716</v>
      </c>
    </row>
    <row r="396" spans="8:8" x14ac:dyDescent="0.35">
      <c r="H396">
        <v>265</v>
      </c>
    </row>
    <row r="397" spans="8:8" x14ac:dyDescent="0.35">
      <c r="H397">
        <v>358</v>
      </c>
    </row>
    <row r="398" spans="8:8" x14ac:dyDescent="0.35">
      <c r="H398">
        <v>719</v>
      </c>
    </row>
    <row r="399" spans="8:8" x14ac:dyDescent="0.35">
      <c r="H399">
        <v>353</v>
      </c>
    </row>
    <row r="400" spans="8:8" x14ac:dyDescent="0.35">
      <c r="H400">
        <v>401</v>
      </c>
    </row>
    <row r="401" spans="8:8" x14ac:dyDescent="0.35">
      <c r="H401">
        <v>110</v>
      </c>
    </row>
    <row r="402" spans="8:8" x14ac:dyDescent="0.35">
      <c r="H402">
        <v>715</v>
      </c>
    </row>
    <row r="403" spans="8:8" x14ac:dyDescent="0.35">
      <c r="H403">
        <v>502</v>
      </c>
    </row>
    <row r="404" spans="8:8" x14ac:dyDescent="0.35">
      <c r="H404">
        <v>486</v>
      </c>
    </row>
    <row r="405" spans="8:8" x14ac:dyDescent="0.35">
      <c r="H405">
        <v>527</v>
      </c>
    </row>
    <row r="406" spans="8:8" x14ac:dyDescent="0.35">
      <c r="H406">
        <v>57</v>
      </c>
    </row>
    <row r="407" spans="8:8" x14ac:dyDescent="0.35">
      <c r="H407">
        <v>555</v>
      </c>
    </row>
    <row r="408" spans="8:8" x14ac:dyDescent="0.35">
      <c r="H408">
        <v>4</v>
      </c>
    </row>
    <row r="409" spans="8:8" x14ac:dyDescent="0.35">
      <c r="H409">
        <v>232</v>
      </c>
    </row>
    <row r="410" spans="8:8" x14ac:dyDescent="0.35">
      <c r="H410">
        <v>284</v>
      </c>
    </row>
    <row r="411" spans="8:8" x14ac:dyDescent="0.35">
      <c r="H411">
        <v>926</v>
      </c>
    </row>
    <row r="412" spans="8:8" x14ac:dyDescent="0.35">
      <c r="H412">
        <v>350</v>
      </c>
    </row>
    <row r="413" spans="8:8" x14ac:dyDescent="0.35">
      <c r="H413">
        <v>65</v>
      </c>
    </row>
    <row r="414" spans="8:8" x14ac:dyDescent="0.35">
      <c r="H414">
        <v>201</v>
      </c>
    </row>
    <row r="415" spans="8:8" x14ac:dyDescent="0.35">
      <c r="H415">
        <v>949</v>
      </c>
    </row>
    <row r="416" spans="8:8" x14ac:dyDescent="0.35">
      <c r="H416">
        <v>121</v>
      </c>
    </row>
    <row r="417" spans="8:8" x14ac:dyDescent="0.35">
      <c r="H417">
        <v>156</v>
      </c>
    </row>
    <row r="418" spans="8:8" x14ac:dyDescent="0.35">
      <c r="H418">
        <v>477</v>
      </c>
    </row>
    <row r="419" spans="8:8" x14ac:dyDescent="0.35">
      <c r="H419">
        <v>451</v>
      </c>
    </row>
    <row r="420" spans="8:8" x14ac:dyDescent="0.35">
      <c r="H420">
        <v>579</v>
      </c>
    </row>
    <row r="421" spans="8:8" x14ac:dyDescent="0.35">
      <c r="H421">
        <v>96</v>
      </c>
    </row>
    <row r="422" spans="8:8" x14ac:dyDescent="0.35">
      <c r="H422">
        <v>254</v>
      </c>
    </row>
    <row r="423" spans="8:8" x14ac:dyDescent="0.35">
      <c r="H423">
        <v>266</v>
      </c>
    </row>
    <row r="424" spans="8:8" x14ac:dyDescent="0.35">
      <c r="H424">
        <v>233</v>
      </c>
    </row>
    <row r="425" spans="8:8" x14ac:dyDescent="0.35">
      <c r="H425">
        <v>801</v>
      </c>
    </row>
    <row r="426" spans="8:8" x14ac:dyDescent="0.35">
      <c r="H426">
        <v>750</v>
      </c>
    </row>
    <row r="427" spans="8:8" x14ac:dyDescent="0.35">
      <c r="H427">
        <v>340</v>
      </c>
    </row>
    <row r="428" spans="8:8" x14ac:dyDescent="0.35">
      <c r="H428">
        <v>559</v>
      </c>
    </row>
    <row r="429" spans="8:8" x14ac:dyDescent="0.35">
      <c r="H429">
        <v>18</v>
      </c>
    </row>
    <row r="430" spans="8:8" x14ac:dyDescent="0.35">
      <c r="H430">
        <v>956</v>
      </c>
    </row>
    <row r="431" spans="8:8" x14ac:dyDescent="0.35">
      <c r="H431">
        <v>427</v>
      </c>
    </row>
    <row r="432" spans="8:8" x14ac:dyDescent="0.35">
      <c r="H432">
        <v>906</v>
      </c>
    </row>
    <row r="433" spans="8:8" x14ac:dyDescent="0.35">
      <c r="H433">
        <v>526</v>
      </c>
    </row>
    <row r="434" spans="8:8" x14ac:dyDescent="0.35">
      <c r="H434">
        <v>169</v>
      </c>
    </row>
    <row r="435" spans="8:8" x14ac:dyDescent="0.35">
      <c r="H435">
        <v>301</v>
      </c>
    </row>
    <row r="436" spans="8:8" x14ac:dyDescent="0.35">
      <c r="H436">
        <v>511</v>
      </c>
    </row>
    <row r="437" spans="8:8" x14ac:dyDescent="0.35">
      <c r="H437">
        <v>839</v>
      </c>
    </row>
    <row r="438" spans="8:8" x14ac:dyDescent="0.35">
      <c r="H438">
        <v>454</v>
      </c>
    </row>
    <row r="439" spans="8:8" x14ac:dyDescent="0.35">
      <c r="H439">
        <v>674</v>
      </c>
    </row>
    <row r="440" spans="8:8" x14ac:dyDescent="0.35">
      <c r="H440">
        <v>863</v>
      </c>
    </row>
    <row r="441" spans="8:8" x14ac:dyDescent="0.35">
      <c r="H441">
        <v>311</v>
      </c>
    </row>
    <row r="442" spans="8:8" x14ac:dyDescent="0.35">
      <c r="H442">
        <v>147</v>
      </c>
    </row>
    <row r="443" spans="8:8" x14ac:dyDescent="0.35">
      <c r="H443">
        <v>639</v>
      </c>
    </row>
    <row r="444" spans="8:8" x14ac:dyDescent="0.35">
      <c r="H444">
        <v>33</v>
      </c>
    </row>
    <row r="445" spans="8:8" x14ac:dyDescent="0.35">
      <c r="H445">
        <v>909</v>
      </c>
    </row>
    <row r="446" spans="8:8" x14ac:dyDescent="0.35">
      <c r="H446">
        <v>201</v>
      </c>
    </row>
    <row r="447" spans="8:8" x14ac:dyDescent="0.35">
      <c r="H447">
        <v>786</v>
      </c>
    </row>
    <row r="448" spans="8:8" x14ac:dyDescent="0.35">
      <c r="H448">
        <v>327</v>
      </c>
    </row>
    <row r="449" spans="8:8" x14ac:dyDescent="0.35">
      <c r="H449">
        <v>87</v>
      </c>
    </row>
    <row r="450" spans="8:8" x14ac:dyDescent="0.35">
      <c r="H450">
        <v>567</v>
      </c>
    </row>
    <row r="451" spans="8:8" x14ac:dyDescent="0.35">
      <c r="H451">
        <v>915</v>
      </c>
    </row>
    <row r="452" spans="8:8" x14ac:dyDescent="0.35">
      <c r="H452">
        <v>116</v>
      </c>
    </row>
    <row r="453" spans="8:8" x14ac:dyDescent="0.35">
      <c r="H453">
        <v>466</v>
      </c>
    </row>
    <row r="454" spans="8:8" x14ac:dyDescent="0.35">
      <c r="H454">
        <v>437</v>
      </c>
    </row>
    <row r="455" spans="8:8" x14ac:dyDescent="0.35">
      <c r="H455">
        <v>767</v>
      </c>
    </row>
    <row r="456" spans="8:8" x14ac:dyDescent="0.35">
      <c r="H456">
        <v>178</v>
      </c>
    </row>
    <row r="457" spans="8:8" x14ac:dyDescent="0.35">
      <c r="H457">
        <v>879</v>
      </c>
    </row>
    <row r="458" spans="8:8" x14ac:dyDescent="0.35">
      <c r="H458">
        <v>513</v>
      </c>
    </row>
    <row r="459" spans="8:8" x14ac:dyDescent="0.35">
      <c r="H459">
        <v>940</v>
      </c>
    </row>
    <row r="460" spans="8:8" x14ac:dyDescent="0.35">
      <c r="H460">
        <v>295</v>
      </c>
    </row>
    <row r="461" spans="8:8" x14ac:dyDescent="0.35">
      <c r="H461">
        <v>234</v>
      </c>
    </row>
    <row r="462" spans="8:8" x14ac:dyDescent="0.35">
      <c r="H462">
        <v>270</v>
      </c>
    </row>
    <row r="463" spans="8:8" x14ac:dyDescent="0.35">
      <c r="H463">
        <v>282</v>
      </c>
    </row>
    <row r="464" spans="8:8" x14ac:dyDescent="0.35">
      <c r="H464">
        <v>727</v>
      </c>
    </row>
    <row r="465" spans="8:8" x14ac:dyDescent="0.35">
      <c r="H465">
        <v>600</v>
      </c>
    </row>
    <row r="466" spans="8:8" x14ac:dyDescent="0.35">
      <c r="H466">
        <v>601</v>
      </c>
    </row>
    <row r="467" spans="8:8" x14ac:dyDescent="0.35">
      <c r="H467">
        <v>178</v>
      </c>
    </row>
    <row r="468" spans="8:8" x14ac:dyDescent="0.35">
      <c r="H468">
        <v>414</v>
      </c>
    </row>
    <row r="469" spans="8:8" x14ac:dyDescent="0.35">
      <c r="H469">
        <v>54</v>
      </c>
    </row>
    <row r="470" spans="8:8" x14ac:dyDescent="0.35">
      <c r="H470">
        <v>256</v>
      </c>
    </row>
    <row r="471" spans="8:8" x14ac:dyDescent="0.35">
      <c r="H471">
        <v>521</v>
      </c>
    </row>
    <row r="472" spans="8:8" x14ac:dyDescent="0.35">
      <c r="H472">
        <v>611</v>
      </c>
    </row>
    <row r="473" spans="8:8" x14ac:dyDescent="0.35">
      <c r="H473">
        <v>700</v>
      </c>
    </row>
    <row r="474" spans="8:8" x14ac:dyDescent="0.35">
      <c r="H474">
        <v>679</v>
      </c>
    </row>
    <row r="475" spans="8:8" x14ac:dyDescent="0.35">
      <c r="H475">
        <v>671</v>
      </c>
    </row>
    <row r="476" spans="8:8" x14ac:dyDescent="0.35">
      <c r="H476">
        <v>247</v>
      </c>
    </row>
    <row r="477" spans="8:8" x14ac:dyDescent="0.35">
      <c r="H477">
        <v>916</v>
      </c>
    </row>
    <row r="478" spans="8:8" x14ac:dyDescent="0.35">
      <c r="H478">
        <v>189</v>
      </c>
    </row>
    <row r="479" spans="8:8" x14ac:dyDescent="0.35">
      <c r="H479">
        <v>938</v>
      </c>
    </row>
    <row r="480" spans="8:8" x14ac:dyDescent="0.35">
      <c r="H480">
        <v>921</v>
      </c>
    </row>
    <row r="481" spans="8:8" x14ac:dyDescent="0.35">
      <c r="H481">
        <v>958</v>
      </c>
    </row>
    <row r="482" spans="8:8" x14ac:dyDescent="0.35">
      <c r="H482">
        <v>792</v>
      </c>
    </row>
    <row r="483" spans="8:8" x14ac:dyDescent="0.35">
      <c r="H483">
        <v>44</v>
      </c>
    </row>
    <row r="484" spans="8:8" x14ac:dyDescent="0.35">
      <c r="H484">
        <v>308</v>
      </c>
    </row>
    <row r="485" spans="8:8" x14ac:dyDescent="0.35">
      <c r="H485">
        <v>39</v>
      </c>
    </row>
    <row r="486" spans="8:8" x14ac:dyDescent="0.35">
      <c r="H486">
        <v>935</v>
      </c>
    </row>
    <row r="487" spans="8:8" x14ac:dyDescent="0.35">
      <c r="H487">
        <v>475</v>
      </c>
    </row>
    <row r="488" spans="8:8" x14ac:dyDescent="0.35">
      <c r="H488">
        <v>963</v>
      </c>
    </row>
    <row r="489" spans="8:8" x14ac:dyDescent="0.35">
      <c r="H489">
        <v>482</v>
      </c>
    </row>
    <row r="490" spans="8:8" x14ac:dyDescent="0.35">
      <c r="H490">
        <v>899</v>
      </c>
    </row>
    <row r="491" spans="8:8" x14ac:dyDescent="0.35">
      <c r="H491">
        <v>191</v>
      </c>
    </row>
    <row r="492" spans="8:8" x14ac:dyDescent="0.35">
      <c r="H492">
        <v>267</v>
      </c>
    </row>
    <row r="493" spans="8:8" x14ac:dyDescent="0.35">
      <c r="H493">
        <v>540</v>
      </c>
    </row>
    <row r="494" spans="8:8" x14ac:dyDescent="0.35">
      <c r="H494">
        <v>746</v>
      </c>
    </row>
    <row r="495" spans="8:8" x14ac:dyDescent="0.35">
      <c r="H495">
        <v>806</v>
      </c>
    </row>
    <row r="496" spans="8:8" x14ac:dyDescent="0.35">
      <c r="H496">
        <v>273</v>
      </c>
    </row>
    <row r="497" spans="8:8" x14ac:dyDescent="0.35">
      <c r="H497">
        <v>40</v>
      </c>
    </row>
    <row r="498" spans="8:8" x14ac:dyDescent="0.35">
      <c r="H498">
        <v>335</v>
      </c>
    </row>
    <row r="499" spans="8:8" x14ac:dyDescent="0.35">
      <c r="H499">
        <v>786</v>
      </c>
    </row>
    <row r="500" spans="8:8" x14ac:dyDescent="0.35">
      <c r="H500">
        <v>16</v>
      </c>
    </row>
    <row r="501" spans="8:8" x14ac:dyDescent="0.35">
      <c r="H501">
        <v>20</v>
      </c>
    </row>
    <row r="502" spans="8:8" x14ac:dyDescent="0.35">
      <c r="H502">
        <v>986</v>
      </c>
    </row>
    <row r="503" spans="8:8" x14ac:dyDescent="0.35">
      <c r="H503">
        <v>646</v>
      </c>
    </row>
    <row r="504" spans="8:8" x14ac:dyDescent="0.35">
      <c r="H504">
        <v>435</v>
      </c>
    </row>
    <row r="505" spans="8:8" x14ac:dyDescent="0.35">
      <c r="H505">
        <v>404</v>
      </c>
    </row>
    <row r="506" spans="8:8" x14ac:dyDescent="0.35">
      <c r="H506">
        <v>688</v>
      </c>
    </row>
    <row r="507" spans="8:8" x14ac:dyDescent="0.35">
      <c r="H507">
        <v>955</v>
      </c>
    </row>
    <row r="508" spans="8:8" x14ac:dyDescent="0.35">
      <c r="H508">
        <v>763</v>
      </c>
    </row>
    <row r="509" spans="8:8" x14ac:dyDescent="0.35">
      <c r="H509">
        <v>787</v>
      </c>
    </row>
    <row r="510" spans="8:8" x14ac:dyDescent="0.35">
      <c r="H510">
        <v>940</v>
      </c>
    </row>
    <row r="511" spans="8:8" x14ac:dyDescent="0.35">
      <c r="H511">
        <v>344</v>
      </c>
    </row>
    <row r="512" spans="8:8" x14ac:dyDescent="0.35">
      <c r="H512">
        <v>552</v>
      </c>
    </row>
    <row r="513" spans="8:8" x14ac:dyDescent="0.35">
      <c r="H513">
        <v>448</v>
      </c>
    </row>
    <row r="514" spans="8:8" x14ac:dyDescent="0.35">
      <c r="H514">
        <v>13</v>
      </c>
    </row>
    <row r="515" spans="8:8" x14ac:dyDescent="0.35">
      <c r="H515">
        <v>157</v>
      </c>
    </row>
    <row r="516" spans="8:8" x14ac:dyDescent="0.35">
      <c r="H516">
        <v>106</v>
      </c>
    </row>
    <row r="517" spans="8:8" x14ac:dyDescent="0.35">
      <c r="H517">
        <v>705</v>
      </c>
    </row>
    <row r="518" spans="8:8" x14ac:dyDescent="0.35">
      <c r="H518">
        <v>663</v>
      </c>
    </row>
    <row r="519" spans="8:8" x14ac:dyDescent="0.35">
      <c r="H519">
        <v>614</v>
      </c>
    </row>
    <row r="520" spans="8:8" x14ac:dyDescent="0.35">
      <c r="H520">
        <v>831</v>
      </c>
    </row>
    <row r="521" spans="8:8" x14ac:dyDescent="0.35">
      <c r="H521">
        <v>507</v>
      </c>
    </row>
    <row r="522" spans="8:8" x14ac:dyDescent="0.35">
      <c r="H522">
        <v>954</v>
      </c>
    </row>
    <row r="523" spans="8:8" x14ac:dyDescent="0.35">
      <c r="H523">
        <v>87</v>
      </c>
    </row>
    <row r="524" spans="8:8" x14ac:dyDescent="0.35">
      <c r="H524">
        <v>288</v>
      </c>
    </row>
    <row r="525" spans="8:8" x14ac:dyDescent="0.35">
      <c r="H525">
        <v>497</v>
      </c>
    </row>
    <row r="526" spans="8:8" x14ac:dyDescent="0.35">
      <c r="H526">
        <v>655</v>
      </c>
    </row>
    <row r="527" spans="8:8" x14ac:dyDescent="0.35">
      <c r="H527">
        <v>634</v>
      </c>
    </row>
    <row r="528" spans="8:8" x14ac:dyDescent="0.35">
      <c r="H528">
        <v>899</v>
      </c>
    </row>
    <row r="529" spans="8:8" x14ac:dyDescent="0.35">
      <c r="H529">
        <v>44</v>
      </c>
    </row>
    <row r="530" spans="8:8" x14ac:dyDescent="0.35">
      <c r="H530">
        <v>698</v>
      </c>
    </row>
    <row r="531" spans="8:8" x14ac:dyDescent="0.35">
      <c r="H531">
        <v>292</v>
      </c>
    </row>
    <row r="532" spans="8:8" x14ac:dyDescent="0.35">
      <c r="H532">
        <v>164</v>
      </c>
    </row>
    <row r="533" spans="8:8" x14ac:dyDescent="0.35">
      <c r="H533">
        <v>501</v>
      </c>
    </row>
    <row r="534" spans="8:8" x14ac:dyDescent="0.35">
      <c r="H534">
        <v>822</v>
      </c>
    </row>
    <row r="535" spans="8:8" x14ac:dyDescent="0.35">
      <c r="H535">
        <v>323</v>
      </c>
    </row>
    <row r="536" spans="8:8" x14ac:dyDescent="0.35">
      <c r="H536">
        <v>790</v>
      </c>
    </row>
    <row r="537" spans="8:8" x14ac:dyDescent="0.35">
      <c r="H537">
        <v>453</v>
      </c>
    </row>
    <row r="538" spans="8:8" x14ac:dyDescent="0.35">
      <c r="H538">
        <v>784</v>
      </c>
    </row>
    <row r="539" spans="8:8" x14ac:dyDescent="0.35">
      <c r="H539">
        <v>194</v>
      </c>
    </row>
    <row r="540" spans="8:8" x14ac:dyDescent="0.35">
      <c r="H540">
        <v>321</v>
      </c>
    </row>
    <row r="541" spans="8:8" x14ac:dyDescent="0.35">
      <c r="H541">
        <v>469</v>
      </c>
    </row>
    <row r="542" spans="8:8" x14ac:dyDescent="0.35">
      <c r="H542">
        <v>940</v>
      </c>
    </row>
    <row r="543" spans="8:8" x14ac:dyDescent="0.35">
      <c r="H543">
        <v>221</v>
      </c>
    </row>
    <row r="544" spans="8:8" x14ac:dyDescent="0.35">
      <c r="H544">
        <v>782</v>
      </c>
    </row>
    <row r="545" spans="8:8" x14ac:dyDescent="0.35">
      <c r="H545">
        <v>459</v>
      </c>
    </row>
    <row r="546" spans="8:8" x14ac:dyDescent="0.35">
      <c r="H546">
        <v>391</v>
      </c>
    </row>
    <row r="547" spans="8:8" x14ac:dyDescent="0.35">
      <c r="H547">
        <v>472</v>
      </c>
    </row>
    <row r="548" spans="8:8" x14ac:dyDescent="0.35">
      <c r="H548">
        <v>933</v>
      </c>
    </row>
    <row r="549" spans="8:8" x14ac:dyDescent="0.35">
      <c r="H549">
        <v>0</v>
      </c>
    </row>
    <row r="550" spans="8:8" x14ac:dyDescent="0.35">
      <c r="H550">
        <v>398</v>
      </c>
    </row>
    <row r="551" spans="8:8" x14ac:dyDescent="0.35">
      <c r="H551">
        <v>108</v>
      </c>
    </row>
    <row r="552" spans="8:8" x14ac:dyDescent="0.35">
      <c r="H552">
        <v>669</v>
      </c>
    </row>
    <row r="553" spans="8:8" x14ac:dyDescent="0.35">
      <c r="H553">
        <v>721</v>
      </c>
    </row>
    <row r="554" spans="8:8" x14ac:dyDescent="0.35">
      <c r="H554">
        <v>32</v>
      </c>
    </row>
    <row r="555" spans="8:8" x14ac:dyDescent="0.35">
      <c r="H555">
        <v>312</v>
      </c>
    </row>
    <row r="556" spans="8:8" x14ac:dyDescent="0.35">
      <c r="H556">
        <v>867</v>
      </c>
    </row>
    <row r="557" spans="8:8" x14ac:dyDescent="0.35">
      <c r="H557">
        <v>119</v>
      </c>
    </row>
    <row r="558" spans="8:8" x14ac:dyDescent="0.35">
      <c r="H558">
        <v>951</v>
      </c>
    </row>
    <row r="559" spans="8:8" x14ac:dyDescent="0.35">
      <c r="H559">
        <v>31</v>
      </c>
    </row>
    <row r="560" spans="8:8" x14ac:dyDescent="0.35">
      <c r="H560">
        <v>468</v>
      </c>
    </row>
    <row r="561" spans="8:8" x14ac:dyDescent="0.35">
      <c r="H561">
        <v>549</v>
      </c>
    </row>
    <row r="562" spans="8:8" x14ac:dyDescent="0.35">
      <c r="H562">
        <v>273</v>
      </c>
    </row>
    <row r="563" spans="8:8" x14ac:dyDescent="0.35">
      <c r="H563">
        <v>269</v>
      </c>
    </row>
    <row r="564" spans="8:8" x14ac:dyDescent="0.35">
      <c r="H564">
        <v>938</v>
      </c>
    </row>
    <row r="565" spans="8:8" x14ac:dyDescent="0.35">
      <c r="H565">
        <v>24</v>
      </c>
    </row>
    <row r="566" spans="8:8" x14ac:dyDescent="0.35">
      <c r="H566">
        <v>373</v>
      </c>
    </row>
    <row r="567" spans="8:8" x14ac:dyDescent="0.35">
      <c r="H567">
        <v>302</v>
      </c>
    </row>
    <row r="568" spans="8:8" x14ac:dyDescent="0.35">
      <c r="H568">
        <v>280</v>
      </c>
    </row>
    <row r="569" spans="8:8" x14ac:dyDescent="0.35">
      <c r="H569">
        <v>593</v>
      </c>
    </row>
    <row r="570" spans="8:8" x14ac:dyDescent="0.35">
      <c r="H570">
        <v>287</v>
      </c>
    </row>
    <row r="571" spans="8:8" x14ac:dyDescent="0.35">
      <c r="H571">
        <v>631</v>
      </c>
    </row>
    <row r="572" spans="8:8" x14ac:dyDescent="0.35">
      <c r="H572">
        <v>735</v>
      </c>
    </row>
    <row r="573" spans="8:8" x14ac:dyDescent="0.35">
      <c r="H573">
        <v>729</v>
      </c>
    </row>
    <row r="574" spans="8:8" x14ac:dyDescent="0.35">
      <c r="H574">
        <v>737</v>
      </c>
    </row>
    <row r="575" spans="8:8" x14ac:dyDescent="0.35">
      <c r="H575">
        <v>122</v>
      </c>
    </row>
    <row r="576" spans="8:8" x14ac:dyDescent="0.35">
      <c r="H576">
        <v>89</v>
      </c>
    </row>
    <row r="577" spans="8:8" x14ac:dyDescent="0.35">
      <c r="H577">
        <v>634</v>
      </c>
    </row>
    <row r="578" spans="8:8" x14ac:dyDescent="0.35">
      <c r="H578">
        <v>793</v>
      </c>
    </row>
    <row r="579" spans="8:8" x14ac:dyDescent="0.35">
      <c r="H579">
        <v>290</v>
      </c>
    </row>
    <row r="580" spans="8:8" x14ac:dyDescent="0.35">
      <c r="H580">
        <v>167</v>
      </c>
    </row>
    <row r="581" spans="8:8" x14ac:dyDescent="0.35">
      <c r="H581">
        <v>978</v>
      </c>
    </row>
    <row r="582" spans="8:8" x14ac:dyDescent="0.35">
      <c r="H582">
        <v>38</v>
      </c>
    </row>
    <row r="583" spans="8:8" x14ac:dyDescent="0.35">
      <c r="H583">
        <v>790</v>
      </c>
    </row>
    <row r="584" spans="8:8" x14ac:dyDescent="0.35">
      <c r="H584">
        <v>731</v>
      </c>
    </row>
    <row r="585" spans="8:8" x14ac:dyDescent="0.35">
      <c r="H585">
        <v>471</v>
      </c>
    </row>
    <row r="586" spans="8:8" x14ac:dyDescent="0.35">
      <c r="H586">
        <v>923</v>
      </c>
    </row>
    <row r="587" spans="8:8" x14ac:dyDescent="0.35">
      <c r="H587">
        <v>76</v>
      </c>
    </row>
    <row r="588" spans="8:8" x14ac:dyDescent="0.35">
      <c r="H588">
        <v>598</v>
      </c>
    </row>
    <row r="589" spans="8:8" x14ac:dyDescent="0.35">
      <c r="H589">
        <v>48</v>
      </c>
    </row>
    <row r="590" spans="8:8" x14ac:dyDescent="0.35">
      <c r="H590">
        <v>712</v>
      </c>
    </row>
    <row r="591" spans="8:8" x14ac:dyDescent="0.35">
      <c r="H591">
        <v>693</v>
      </c>
    </row>
    <row r="592" spans="8:8" x14ac:dyDescent="0.35">
      <c r="H592">
        <v>715</v>
      </c>
    </row>
    <row r="593" spans="8:8" x14ac:dyDescent="0.35">
      <c r="H593">
        <v>131</v>
      </c>
    </row>
    <row r="594" spans="8:8" x14ac:dyDescent="0.35">
      <c r="H594">
        <v>488</v>
      </c>
    </row>
    <row r="595" spans="8:8" x14ac:dyDescent="0.35">
      <c r="H595">
        <v>108</v>
      </c>
    </row>
    <row r="596" spans="8:8" x14ac:dyDescent="0.35">
      <c r="H596">
        <v>406</v>
      </c>
    </row>
    <row r="597" spans="8:8" x14ac:dyDescent="0.35">
      <c r="H597">
        <v>67</v>
      </c>
    </row>
    <row r="598" spans="8:8" x14ac:dyDescent="0.35">
      <c r="H598">
        <v>967</v>
      </c>
    </row>
    <row r="599" spans="8:8" x14ac:dyDescent="0.35">
      <c r="H599">
        <v>952</v>
      </c>
    </row>
    <row r="600" spans="8:8" x14ac:dyDescent="0.35">
      <c r="H600">
        <v>459</v>
      </c>
    </row>
    <row r="601" spans="8:8" x14ac:dyDescent="0.35">
      <c r="H601">
        <v>498</v>
      </c>
    </row>
    <row r="602" spans="8:8" x14ac:dyDescent="0.35">
      <c r="H602">
        <v>299</v>
      </c>
    </row>
    <row r="603" spans="8:8" x14ac:dyDescent="0.35">
      <c r="H603">
        <v>597</v>
      </c>
    </row>
    <row r="604" spans="8:8" x14ac:dyDescent="0.35">
      <c r="H604">
        <v>445</v>
      </c>
    </row>
    <row r="605" spans="8:8" x14ac:dyDescent="0.35">
      <c r="H605">
        <v>690</v>
      </c>
    </row>
    <row r="606" spans="8:8" x14ac:dyDescent="0.35">
      <c r="H606">
        <v>189</v>
      </c>
    </row>
    <row r="607" spans="8:8" x14ac:dyDescent="0.35">
      <c r="H607">
        <v>296</v>
      </c>
    </row>
    <row r="608" spans="8:8" x14ac:dyDescent="0.35">
      <c r="H608">
        <v>974</v>
      </c>
    </row>
    <row r="609" spans="8:8" x14ac:dyDescent="0.35">
      <c r="H609">
        <v>513</v>
      </c>
    </row>
    <row r="610" spans="8:8" x14ac:dyDescent="0.35">
      <c r="H610">
        <v>551</v>
      </c>
    </row>
    <row r="611" spans="8:8" x14ac:dyDescent="0.35">
      <c r="H611">
        <v>12</v>
      </c>
    </row>
    <row r="612" spans="8:8" x14ac:dyDescent="0.35">
      <c r="H612">
        <v>85</v>
      </c>
    </row>
    <row r="613" spans="8:8" x14ac:dyDescent="0.35">
      <c r="H613">
        <v>198</v>
      </c>
    </row>
    <row r="614" spans="8:8" x14ac:dyDescent="0.35">
      <c r="H614">
        <v>555</v>
      </c>
    </row>
    <row r="615" spans="8:8" x14ac:dyDescent="0.35">
      <c r="H615">
        <v>300</v>
      </c>
    </row>
    <row r="616" spans="8:8" x14ac:dyDescent="0.35">
      <c r="H616">
        <v>865</v>
      </c>
    </row>
    <row r="617" spans="8:8" x14ac:dyDescent="0.35">
      <c r="H617">
        <v>379</v>
      </c>
    </row>
    <row r="618" spans="8:8" x14ac:dyDescent="0.35">
      <c r="H618">
        <v>106</v>
      </c>
    </row>
    <row r="619" spans="8:8" x14ac:dyDescent="0.35">
      <c r="H619">
        <v>685</v>
      </c>
    </row>
    <row r="620" spans="8:8" x14ac:dyDescent="0.35">
      <c r="H620">
        <v>367</v>
      </c>
    </row>
    <row r="621" spans="8:8" x14ac:dyDescent="0.35">
      <c r="H621">
        <v>914</v>
      </c>
    </row>
    <row r="622" spans="8:8" x14ac:dyDescent="0.35">
      <c r="H622">
        <v>902</v>
      </c>
    </row>
    <row r="623" spans="8:8" x14ac:dyDescent="0.35">
      <c r="H623">
        <v>924</v>
      </c>
    </row>
    <row r="624" spans="8:8" x14ac:dyDescent="0.35">
      <c r="H624">
        <v>551</v>
      </c>
    </row>
    <row r="625" spans="8:8" x14ac:dyDescent="0.35">
      <c r="H625">
        <v>788</v>
      </c>
    </row>
    <row r="626" spans="8:8" x14ac:dyDescent="0.35">
      <c r="H626">
        <v>129</v>
      </c>
    </row>
    <row r="627" spans="8:8" x14ac:dyDescent="0.35">
      <c r="H627">
        <v>340</v>
      </c>
    </row>
    <row r="628" spans="8:8" x14ac:dyDescent="0.35">
      <c r="H628">
        <v>555</v>
      </c>
    </row>
    <row r="629" spans="8:8" x14ac:dyDescent="0.35">
      <c r="H629">
        <v>728</v>
      </c>
    </row>
    <row r="630" spans="8:8" x14ac:dyDescent="0.35">
      <c r="H630">
        <v>923</v>
      </c>
    </row>
    <row r="631" spans="8:8" x14ac:dyDescent="0.35">
      <c r="H631">
        <v>925</v>
      </c>
    </row>
    <row r="632" spans="8:8" x14ac:dyDescent="0.35">
      <c r="H632">
        <v>13</v>
      </c>
    </row>
    <row r="633" spans="8:8" x14ac:dyDescent="0.35">
      <c r="H633">
        <v>975</v>
      </c>
    </row>
    <row r="634" spans="8:8" x14ac:dyDescent="0.35">
      <c r="H634">
        <v>615</v>
      </c>
    </row>
    <row r="635" spans="8:8" x14ac:dyDescent="0.35">
      <c r="H635">
        <v>653</v>
      </c>
    </row>
    <row r="636" spans="8:8" x14ac:dyDescent="0.35">
      <c r="H636">
        <v>590</v>
      </c>
    </row>
    <row r="637" spans="8:8" x14ac:dyDescent="0.35">
      <c r="H637">
        <v>701</v>
      </c>
    </row>
    <row r="638" spans="8:8" x14ac:dyDescent="0.35">
      <c r="H638">
        <v>708</v>
      </c>
    </row>
    <row r="639" spans="8:8" x14ac:dyDescent="0.35">
      <c r="H639">
        <v>147</v>
      </c>
    </row>
    <row r="640" spans="8:8" x14ac:dyDescent="0.35">
      <c r="H640">
        <v>913</v>
      </c>
    </row>
    <row r="641" spans="8:8" x14ac:dyDescent="0.35">
      <c r="H641">
        <v>743</v>
      </c>
    </row>
    <row r="642" spans="8:8" x14ac:dyDescent="0.35">
      <c r="H642">
        <v>83</v>
      </c>
    </row>
    <row r="643" spans="8:8" x14ac:dyDescent="0.35">
      <c r="H643">
        <v>325</v>
      </c>
    </row>
    <row r="644" spans="8:8" x14ac:dyDescent="0.35">
      <c r="H644">
        <v>333</v>
      </c>
    </row>
    <row r="645" spans="8:8" x14ac:dyDescent="0.35">
      <c r="H645">
        <v>492</v>
      </c>
    </row>
    <row r="646" spans="8:8" x14ac:dyDescent="0.35">
      <c r="H646">
        <v>919</v>
      </c>
    </row>
    <row r="647" spans="8:8" x14ac:dyDescent="0.35">
      <c r="H647">
        <v>734</v>
      </c>
    </row>
    <row r="648" spans="8:8" x14ac:dyDescent="0.35">
      <c r="H648">
        <v>452</v>
      </c>
    </row>
    <row r="649" spans="8:8" x14ac:dyDescent="0.35">
      <c r="H649">
        <v>543</v>
      </c>
    </row>
    <row r="650" spans="8:8" x14ac:dyDescent="0.35">
      <c r="H650">
        <v>947</v>
      </c>
    </row>
    <row r="651" spans="8:8" x14ac:dyDescent="0.35">
      <c r="H651">
        <v>341</v>
      </c>
    </row>
    <row r="652" spans="8:8" x14ac:dyDescent="0.35">
      <c r="H652">
        <v>173</v>
      </c>
    </row>
    <row r="653" spans="8:8" x14ac:dyDescent="0.35">
      <c r="H653">
        <v>715</v>
      </c>
    </row>
    <row r="654" spans="8:8" x14ac:dyDescent="0.35">
      <c r="H654">
        <v>771</v>
      </c>
    </row>
    <row r="655" spans="8:8" x14ac:dyDescent="0.35">
      <c r="H655">
        <v>920</v>
      </c>
    </row>
    <row r="656" spans="8:8" x14ac:dyDescent="0.35">
      <c r="H656">
        <v>925</v>
      </c>
    </row>
    <row r="657" spans="8:8" x14ac:dyDescent="0.35">
      <c r="H657">
        <v>482</v>
      </c>
    </row>
    <row r="658" spans="8:8" x14ac:dyDescent="0.35">
      <c r="H658">
        <v>406</v>
      </c>
    </row>
    <row r="659" spans="8:8" x14ac:dyDescent="0.35">
      <c r="H659">
        <v>546</v>
      </c>
    </row>
    <row r="660" spans="8:8" x14ac:dyDescent="0.35">
      <c r="H660">
        <v>682</v>
      </c>
    </row>
    <row r="661" spans="8:8" x14ac:dyDescent="0.35">
      <c r="H661">
        <v>319</v>
      </c>
    </row>
    <row r="662" spans="8:8" x14ac:dyDescent="0.35">
      <c r="H662">
        <v>483</v>
      </c>
    </row>
    <row r="663" spans="8:8" x14ac:dyDescent="0.35">
      <c r="H663">
        <v>342</v>
      </c>
    </row>
    <row r="664" spans="8:8" x14ac:dyDescent="0.35">
      <c r="H664">
        <v>838</v>
      </c>
    </row>
    <row r="665" spans="8:8" x14ac:dyDescent="0.35">
      <c r="H665">
        <v>860</v>
      </c>
    </row>
    <row r="666" spans="8:8" x14ac:dyDescent="0.35">
      <c r="H666">
        <v>51</v>
      </c>
    </row>
    <row r="667" spans="8:8" x14ac:dyDescent="0.35">
      <c r="H667">
        <v>721</v>
      </c>
    </row>
    <row r="668" spans="8:8" x14ac:dyDescent="0.35">
      <c r="H668">
        <v>472</v>
      </c>
    </row>
    <row r="669" spans="8:8" x14ac:dyDescent="0.35">
      <c r="H669">
        <v>517</v>
      </c>
    </row>
    <row r="670" spans="8:8" x14ac:dyDescent="0.35">
      <c r="H670">
        <v>120</v>
      </c>
    </row>
    <row r="671" spans="8:8" x14ac:dyDescent="0.35">
      <c r="H671">
        <v>160</v>
      </c>
    </row>
    <row r="672" spans="8:8" x14ac:dyDescent="0.35">
      <c r="H672">
        <v>812</v>
      </c>
    </row>
    <row r="673" spans="8:8" x14ac:dyDescent="0.35">
      <c r="H673">
        <v>283</v>
      </c>
    </row>
    <row r="674" spans="8:8" x14ac:dyDescent="0.35">
      <c r="H674">
        <v>223</v>
      </c>
    </row>
    <row r="675" spans="8:8" x14ac:dyDescent="0.35">
      <c r="H675">
        <v>921</v>
      </c>
    </row>
    <row r="676" spans="8:8" x14ac:dyDescent="0.35">
      <c r="H676">
        <v>878</v>
      </c>
    </row>
    <row r="677" spans="8:8" x14ac:dyDescent="0.35">
      <c r="H677">
        <v>413</v>
      </c>
    </row>
    <row r="678" spans="8:8" x14ac:dyDescent="0.35">
      <c r="H678">
        <v>460</v>
      </c>
    </row>
    <row r="679" spans="8:8" x14ac:dyDescent="0.35">
      <c r="H679">
        <v>347</v>
      </c>
    </row>
    <row r="680" spans="8:8" x14ac:dyDescent="0.35">
      <c r="H680">
        <v>53</v>
      </c>
    </row>
    <row r="681" spans="8:8" x14ac:dyDescent="0.35">
      <c r="H681">
        <v>750</v>
      </c>
    </row>
    <row r="682" spans="8:8" x14ac:dyDescent="0.35">
      <c r="H682">
        <v>733</v>
      </c>
    </row>
    <row r="683" spans="8:8" x14ac:dyDescent="0.35">
      <c r="H683">
        <v>135</v>
      </c>
    </row>
    <row r="684" spans="8:8" x14ac:dyDescent="0.35">
      <c r="H684">
        <v>994</v>
      </c>
    </row>
    <row r="685" spans="8:8" x14ac:dyDescent="0.35">
      <c r="H685">
        <v>399</v>
      </c>
    </row>
    <row r="686" spans="8:8" x14ac:dyDescent="0.35">
      <c r="H686">
        <v>865</v>
      </c>
    </row>
    <row r="687" spans="8:8" x14ac:dyDescent="0.35">
      <c r="H687">
        <v>879</v>
      </c>
    </row>
    <row r="688" spans="8:8" x14ac:dyDescent="0.35">
      <c r="H688">
        <v>418</v>
      </c>
    </row>
    <row r="689" spans="8:8" x14ac:dyDescent="0.35">
      <c r="H689">
        <v>33</v>
      </c>
    </row>
    <row r="690" spans="8:8" x14ac:dyDescent="0.35">
      <c r="H690">
        <v>758</v>
      </c>
    </row>
    <row r="691" spans="8:8" x14ac:dyDescent="0.35">
      <c r="H691">
        <v>163</v>
      </c>
    </row>
    <row r="692" spans="8:8" x14ac:dyDescent="0.35">
      <c r="H692">
        <v>334</v>
      </c>
    </row>
    <row r="693" spans="8:8" x14ac:dyDescent="0.35">
      <c r="H693">
        <v>317</v>
      </c>
    </row>
    <row r="694" spans="8:8" x14ac:dyDescent="0.35">
      <c r="H694">
        <v>536</v>
      </c>
    </row>
    <row r="695" spans="8:8" x14ac:dyDescent="0.35">
      <c r="H695">
        <v>729</v>
      </c>
    </row>
    <row r="696" spans="8:8" x14ac:dyDescent="0.35">
      <c r="H696">
        <v>907</v>
      </c>
    </row>
    <row r="697" spans="8:8" x14ac:dyDescent="0.35">
      <c r="H697">
        <v>100</v>
      </c>
    </row>
    <row r="698" spans="8:8" x14ac:dyDescent="0.35">
      <c r="H698">
        <v>764</v>
      </c>
    </row>
    <row r="699" spans="8:8" x14ac:dyDescent="0.35">
      <c r="H699">
        <v>173</v>
      </c>
    </row>
    <row r="700" spans="8:8" x14ac:dyDescent="0.35">
      <c r="H700">
        <v>329</v>
      </c>
    </row>
    <row r="701" spans="8:8" x14ac:dyDescent="0.35">
      <c r="H701">
        <v>796</v>
      </c>
    </row>
    <row r="702" spans="8:8" x14ac:dyDescent="0.35">
      <c r="H702">
        <v>566</v>
      </c>
    </row>
    <row r="703" spans="8:8" x14ac:dyDescent="0.35">
      <c r="H703">
        <v>570</v>
      </c>
    </row>
    <row r="704" spans="8:8" x14ac:dyDescent="0.35">
      <c r="H704">
        <v>5</v>
      </c>
    </row>
    <row r="705" spans="8:8" x14ac:dyDescent="0.35">
      <c r="H705">
        <v>421</v>
      </c>
    </row>
    <row r="706" spans="8:8" x14ac:dyDescent="0.35">
      <c r="H706">
        <v>971</v>
      </c>
    </row>
    <row r="707" spans="8:8" x14ac:dyDescent="0.35">
      <c r="H707">
        <v>707</v>
      </c>
    </row>
    <row r="708" spans="8:8" x14ac:dyDescent="0.35">
      <c r="H708">
        <v>186</v>
      </c>
    </row>
    <row r="709" spans="8:8" x14ac:dyDescent="0.35">
      <c r="H709">
        <v>747</v>
      </c>
    </row>
    <row r="710" spans="8:8" x14ac:dyDescent="0.35">
      <c r="H710">
        <v>91</v>
      </c>
    </row>
    <row r="711" spans="8:8" x14ac:dyDescent="0.35">
      <c r="H711">
        <v>666</v>
      </c>
    </row>
    <row r="712" spans="8:8" x14ac:dyDescent="0.35">
      <c r="H712">
        <v>505</v>
      </c>
    </row>
    <row r="713" spans="8:8" x14ac:dyDescent="0.35">
      <c r="H713">
        <v>478</v>
      </c>
    </row>
    <row r="714" spans="8:8" x14ac:dyDescent="0.35">
      <c r="H714">
        <v>215</v>
      </c>
    </row>
    <row r="715" spans="8:8" x14ac:dyDescent="0.35">
      <c r="H715">
        <v>530</v>
      </c>
    </row>
    <row r="716" spans="8:8" x14ac:dyDescent="0.35">
      <c r="H716">
        <v>126</v>
      </c>
    </row>
    <row r="717" spans="8:8" x14ac:dyDescent="0.35">
      <c r="H717">
        <v>944</v>
      </c>
    </row>
    <row r="718" spans="8:8" x14ac:dyDescent="0.35">
      <c r="H718">
        <v>854</v>
      </c>
    </row>
    <row r="719" spans="8:8" x14ac:dyDescent="0.35">
      <c r="H719">
        <v>558</v>
      </c>
    </row>
    <row r="720" spans="8:8" x14ac:dyDescent="0.35">
      <c r="H720">
        <v>93</v>
      </c>
    </row>
    <row r="721" spans="8:8" x14ac:dyDescent="0.35">
      <c r="H721">
        <v>588</v>
      </c>
    </row>
    <row r="722" spans="8:8" x14ac:dyDescent="0.35">
      <c r="H722">
        <v>122</v>
      </c>
    </row>
    <row r="723" spans="8:8" x14ac:dyDescent="0.35">
      <c r="H723">
        <v>172</v>
      </c>
    </row>
    <row r="724" spans="8:8" x14ac:dyDescent="0.35">
      <c r="H724">
        <v>908</v>
      </c>
    </row>
    <row r="725" spans="8:8" x14ac:dyDescent="0.35">
      <c r="H725">
        <v>286</v>
      </c>
    </row>
    <row r="726" spans="8:8" x14ac:dyDescent="0.35">
      <c r="H726">
        <v>313</v>
      </c>
    </row>
    <row r="727" spans="8:8" x14ac:dyDescent="0.35">
      <c r="H727">
        <v>378</v>
      </c>
    </row>
    <row r="728" spans="8:8" x14ac:dyDescent="0.35">
      <c r="H728">
        <v>55</v>
      </c>
    </row>
    <row r="729" spans="8:8" x14ac:dyDescent="0.35">
      <c r="H729">
        <v>73</v>
      </c>
    </row>
    <row r="730" spans="8:8" x14ac:dyDescent="0.35">
      <c r="H730">
        <v>66</v>
      </c>
    </row>
    <row r="731" spans="8:8" x14ac:dyDescent="0.35">
      <c r="H731">
        <v>640</v>
      </c>
    </row>
    <row r="732" spans="8:8" x14ac:dyDescent="0.35">
      <c r="H732">
        <v>815</v>
      </c>
    </row>
    <row r="733" spans="8:8" x14ac:dyDescent="0.35">
      <c r="H733">
        <v>323</v>
      </c>
    </row>
    <row r="734" spans="8:8" x14ac:dyDescent="0.35">
      <c r="H734">
        <v>563</v>
      </c>
    </row>
    <row r="735" spans="8:8" x14ac:dyDescent="0.35">
      <c r="H735">
        <v>640</v>
      </c>
    </row>
    <row r="736" spans="8:8" x14ac:dyDescent="0.35">
      <c r="H736">
        <v>47</v>
      </c>
    </row>
    <row r="737" spans="8:8" x14ac:dyDescent="0.35">
      <c r="H737">
        <v>599</v>
      </c>
    </row>
    <row r="738" spans="8:8" x14ac:dyDescent="0.35">
      <c r="H738">
        <v>223</v>
      </c>
    </row>
    <row r="739" spans="8:8" x14ac:dyDescent="0.35">
      <c r="H739">
        <v>105</v>
      </c>
    </row>
    <row r="740" spans="8:8" x14ac:dyDescent="0.35">
      <c r="H740">
        <v>516</v>
      </c>
    </row>
    <row r="741" spans="8:8" x14ac:dyDescent="0.35">
      <c r="H741">
        <v>914</v>
      </c>
    </row>
    <row r="742" spans="8:8" x14ac:dyDescent="0.35">
      <c r="H742">
        <v>204</v>
      </c>
    </row>
    <row r="743" spans="8:8" x14ac:dyDescent="0.35">
      <c r="H743">
        <v>765</v>
      </c>
    </row>
    <row r="744" spans="8:8" x14ac:dyDescent="0.35">
      <c r="H744">
        <v>822</v>
      </c>
    </row>
    <row r="745" spans="8:8" x14ac:dyDescent="0.35">
      <c r="H745">
        <v>42</v>
      </c>
    </row>
    <row r="746" spans="8:8" x14ac:dyDescent="0.35">
      <c r="H746">
        <v>842</v>
      </c>
    </row>
    <row r="747" spans="8:8" x14ac:dyDescent="0.35">
      <c r="H747">
        <v>261</v>
      </c>
    </row>
    <row r="748" spans="8:8" x14ac:dyDescent="0.35">
      <c r="H748">
        <v>80</v>
      </c>
    </row>
    <row r="749" spans="8:8" x14ac:dyDescent="0.35">
      <c r="H749">
        <v>116</v>
      </c>
    </row>
    <row r="750" spans="8:8" x14ac:dyDescent="0.35">
      <c r="H750">
        <v>67</v>
      </c>
    </row>
    <row r="751" spans="8:8" x14ac:dyDescent="0.35">
      <c r="H751">
        <v>991</v>
      </c>
    </row>
    <row r="752" spans="8:8" x14ac:dyDescent="0.35">
      <c r="H752">
        <v>530</v>
      </c>
    </row>
    <row r="753" spans="8:8" x14ac:dyDescent="0.35">
      <c r="H753">
        <v>351</v>
      </c>
    </row>
    <row r="754" spans="8:8" x14ac:dyDescent="0.35">
      <c r="H754">
        <v>189</v>
      </c>
    </row>
    <row r="755" spans="8:8" x14ac:dyDescent="0.35">
      <c r="H755">
        <v>480</v>
      </c>
    </row>
    <row r="756" spans="8:8" x14ac:dyDescent="0.35">
      <c r="H756">
        <v>768</v>
      </c>
    </row>
    <row r="757" spans="8:8" x14ac:dyDescent="0.35">
      <c r="H757">
        <v>343</v>
      </c>
    </row>
    <row r="758" spans="8:8" x14ac:dyDescent="0.35">
      <c r="H758">
        <v>380</v>
      </c>
    </row>
    <row r="759" spans="8:8" x14ac:dyDescent="0.35">
      <c r="H759">
        <v>789</v>
      </c>
    </row>
    <row r="760" spans="8:8" x14ac:dyDescent="0.35">
      <c r="H760">
        <v>75</v>
      </c>
    </row>
    <row r="761" spans="8:8" x14ac:dyDescent="0.35">
      <c r="H761">
        <v>621</v>
      </c>
    </row>
    <row r="762" spans="8:8" x14ac:dyDescent="0.35">
      <c r="H762">
        <v>663</v>
      </c>
    </row>
    <row r="763" spans="8:8" x14ac:dyDescent="0.35">
      <c r="H763">
        <v>306</v>
      </c>
    </row>
    <row r="764" spans="8:8" x14ac:dyDescent="0.35">
      <c r="H764">
        <v>896</v>
      </c>
    </row>
    <row r="765" spans="8:8" x14ac:dyDescent="0.35">
      <c r="H765">
        <v>760</v>
      </c>
    </row>
    <row r="766" spans="8:8" x14ac:dyDescent="0.35">
      <c r="H766">
        <v>870</v>
      </c>
    </row>
    <row r="767" spans="8:8" x14ac:dyDescent="0.35">
      <c r="H767">
        <v>921</v>
      </c>
    </row>
    <row r="768" spans="8:8" x14ac:dyDescent="0.35">
      <c r="H768">
        <v>863</v>
      </c>
    </row>
    <row r="769" spans="8:8" x14ac:dyDescent="0.35">
      <c r="H769">
        <v>450</v>
      </c>
    </row>
    <row r="770" spans="8:8" x14ac:dyDescent="0.35">
      <c r="H770">
        <v>808</v>
      </c>
    </row>
    <row r="771" spans="8:8" x14ac:dyDescent="0.35">
      <c r="H771">
        <v>963</v>
      </c>
    </row>
    <row r="772" spans="8:8" x14ac:dyDescent="0.35">
      <c r="H772">
        <v>248</v>
      </c>
    </row>
    <row r="773" spans="8:8" x14ac:dyDescent="0.35">
      <c r="H773">
        <v>502</v>
      </c>
    </row>
    <row r="774" spans="8:8" x14ac:dyDescent="0.35">
      <c r="H774">
        <v>511</v>
      </c>
    </row>
    <row r="775" spans="8:8" x14ac:dyDescent="0.35">
      <c r="H775">
        <v>75</v>
      </c>
    </row>
    <row r="776" spans="8:8" x14ac:dyDescent="0.35">
      <c r="H776">
        <v>630</v>
      </c>
    </row>
    <row r="777" spans="8:8" x14ac:dyDescent="0.35">
      <c r="H777">
        <v>719</v>
      </c>
    </row>
    <row r="778" spans="8:8" x14ac:dyDescent="0.35">
      <c r="H778">
        <v>577</v>
      </c>
    </row>
    <row r="779" spans="8:8" x14ac:dyDescent="0.35">
      <c r="H779">
        <v>105</v>
      </c>
    </row>
    <row r="780" spans="8:8" x14ac:dyDescent="0.35">
      <c r="H780">
        <v>907</v>
      </c>
    </row>
    <row r="781" spans="8:8" x14ac:dyDescent="0.35">
      <c r="H781">
        <v>246</v>
      </c>
    </row>
    <row r="782" spans="8:8" x14ac:dyDescent="0.35">
      <c r="H782">
        <v>117</v>
      </c>
    </row>
    <row r="783" spans="8:8" x14ac:dyDescent="0.35">
      <c r="H783">
        <v>921</v>
      </c>
    </row>
    <row r="784" spans="8:8" x14ac:dyDescent="0.35">
      <c r="H784">
        <v>498</v>
      </c>
    </row>
    <row r="785" spans="8:8" x14ac:dyDescent="0.35">
      <c r="H785">
        <v>871</v>
      </c>
    </row>
    <row r="786" spans="8:8" x14ac:dyDescent="0.35">
      <c r="H786">
        <v>133</v>
      </c>
    </row>
    <row r="787" spans="8:8" x14ac:dyDescent="0.35">
      <c r="H787">
        <v>164</v>
      </c>
    </row>
    <row r="788" spans="8:8" x14ac:dyDescent="0.35">
      <c r="H788">
        <v>674</v>
      </c>
    </row>
    <row r="789" spans="8:8" x14ac:dyDescent="0.35">
      <c r="H789">
        <v>952</v>
      </c>
    </row>
    <row r="790" spans="8:8" x14ac:dyDescent="0.35">
      <c r="H790">
        <v>92</v>
      </c>
    </row>
    <row r="791" spans="8:8" x14ac:dyDescent="0.35">
      <c r="H791">
        <v>603</v>
      </c>
    </row>
    <row r="792" spans="8:8" x14ac:dyDescent="0.35">
      <c r="H792">
        <v>534</v>
      </c>
    </row>
    <row r="793" spans="8:8" x14ac:dyDescent="0.35">
      <c r="H793">
        <v>352</v>
      </c>
    </row>
    <row r="794" spans="8:8" x14ac:dyDescent="0.35">
      <c r="H794">
        <v>374</v>
      </c>
    </row>
    <row r="795" spans="8:8" x14ac:dyDescent="0.35">
      <c r="H795">
        <v>332</v>
      </c>
    </row>
    <row r="796" spans="8:8" x14ac:dyDescent="0.35">
      <c r="H796">
        <v>603</v>
      </c>
    </row>
    <row r="797" spans="8:8" x14ac:dyDescent="0.35">
      <c r="H797">
        <v>153</v>
      </c>
    </row>
    <row r="798" spans="8:8" x14ac:dyDescent="0.35">
      <c r="H798">
        <v>955</v>
      </c>
    </row>
    <row r="799" spans="8:8" x14ac:dyDescent="0.35">
      <c r="H799">
        <v>419</v>
      </c>
    </row>
    <row r="800" spans="8:8" x14ac:dyDescent="0.35">
      <c r="H800">
        <v>714</v>
      </c>
    </row>
    <row r="801" spans="8:8" x14ac:dyDescent="0.35">
      <c r="H801">
        <v>313</v>
      </c>
    </row>
    <row r="802" spans="8:8" x14ac:dyDescent="0.35">
      <c r="H802">
        <v>349</v>
      </c>
    </row>
    <row r="803" spans="8:8" x14ac:dyDescent="0.35">
      <c r="H803">
        <v>988</v>
      </c>
    </row>
    <row r="804" spans="8:8" x14ac:dyDescent="0.35">
      <c r="H804">
        <v>72</v>
      </c>
    </row>
    <row r="805" spans="8:8" x14ac:dyDescent="0.35">
      <c r="H805">
        <v>821</v>
      </c>
    </row>
    <row r="806" spans="8:8" x14ac:dyDescent="0.35">
      <c r="H806">
        <v>95</v>
      </c>
    </row>
    <row r="807" spans="8:8" x14ac:dyDescent="0.35">
      <c r="H807">
        <v>42</v>
      </c>
    </row>
    <row r="808" spans="8:8" x14ac:dyDescent="0.35">
      <c r="H808">
        <v>413</v>
      </c>
    </row>
    <row r="809" spans="8:8" x14ac:dyDescent="0.35">
      <c r="H809">
        <v>972</v>
      </c>
    </row>
    <row r="810" spans="8:8" x14ac:dyDescent="0.35">
      <c r="H810">
        <v>120</v>
      </c>
    </row>
    <row r="811" spans="8:8" x14ac:dyDescent="0.35">
      <c r="H811">
        <v>523</v>
      </c>
    </row>
    <row r="812" spans="8:8" x14ac:dyDescent="0.35">
      <c r="H812">
        <v>481</v>
      </c>
    </row>
    <row r="813" spans="8:8" x14ac:dyDescent="0.35">
      <c r="H813">
        <v>992</v>
      </c>
    </row>
    <row r="814" spans="8:8" x14ac:dyDescent="0.35">
      <c r="H814">
        <v>274</v>
      </c>
    </row>
    <row r="815" spans="8:8" x14ac:dyDescent="0.35">
      <c r="H815">
        <v>75</v>
      </c>
    </row>
    <row r="816" spans="8:8" x14ac:dyDescent="0.35">
      <c r="H816">
        <v>396</v>
      </c>
    </row>
    <row r="817" spans="8:8" x14ac:dyDescent="0.35">
      <c r="H817">
        <v>588</v>
      </c>
    </row>
    <row r="818" spans="8:8" x14ac:dyDescent="0.35">
      <c r="H818">
        <v>415</v>
      </c>
    </row>
    <row r="819" spans="8:8" x14ac:dyDescent="0.35">
      <c r="H819">
        <v>953</v>
      </c>
    </row>
    <row r="820" spans="8:8" x14ac:dyDescent="0.35">
      <c r="H820">
        <v>394</v>
      </c>
    </row>
    <row r="821" spans="8:8" x14ac:dyDescent="0.35">
      <c r="H821">
        <v>519</v>
      </c>
    </row>
    <row r="822" spans="8:8" x14ac:dyDescent="0.35">
      <c r="H822">
        <v>451</v>
      </c>
    </row>
    <row r="823" spans="8:8" x14ac:dyDescent="0.35">
      <c r="H823">
        <v>973</v>
      </c>
    </row>
    <row r="824" spans="8:8" x14ac:dyDescent="0.35">
      <c r="H824">
        <v>840</v>
      </c>
    </row>
    <row r="825" spans="8:8" x14ac:dyDescent="0.35">
      <c r="H825">
        <v>903</v>
      </c>
    </row>
    <row r="826" spans="8:8" x14ac:dyDescent="0.35">
      <c r="H826">
        <v>872</v>
      </c>
    </row>
    <row r="827" spans="8:8" x14ac:dyDescent="0.35">
      <c r="H827">
        <v>3</v>
      </c>
    </row>
    <row r="828" spans="8:8" x14ac:dyDescent="0.35">
      <c r="H828">
        <v>61</v>
      </c>
    </row>
    <row r="829" spans="8:8" x14ac:dyDescent="0.35">
      <c r="H829">
        <v>4</v>
      </c>
    </row>
    <row r="830" spans="8:8" x14ac:dyDescent="0.35">
      <c r="H830">
        <v>522</v>
      </c>
    </row>
    <row r="831" spans="8:8" x14ac:dyDescent="0.35">
      <c r="H831">
        <v>426</v>
      </c>
    </row>
    <row r="832" spans="8:8" x14ac:dyDescent="0.35">
      <c r="H832">
        <v>493</v>
      </c>
    </row>
    <row r="833" spans="8:8" x14ac:dyDescent="0.35">
      <c r="H833">
        <v>707</v>
      </c>
    </row>
    <row r="834" spans="8:8" x14ac:dyDescent="0.35">
      <c r="H834">
        <v>577</v>
      </c>
    </row>
    <row r="835" spans="8:8" x14ac:dyDescent="0.35">
      <c r="H835">
        <v>634</v>
      </c>
    </row>
    <row r="836" spans="8:8" x14ac:dyDescent="0.35">
      <c r="H836">
        <v>213</v>
      </c>
    </row>
    <row r="837" spans="8:8" x14ac:dyDescent="0.35">
      <c r="H837">
        <v>539</v>
      </c>
    </row>
    <row r="838" spans="8:8" x14ac:dyDescent="0.35">
      <c r="H838">
        <v>73</v>
      </c>
    </row>
    <row r="839" spans="8:8" x14ac:dyDescent="0.35">
      <c r="H839">
        <v>726</v>
      </c>
    </row>
    <row r="840" spans="8:8" x14ac:dyDescent="0.35">
      <c r="H840">
        <v>641</v>
      </c>
    </row>
    <row r="841" spans="8:8" x14ac:dyDescent="0.35">
      <c r="H841">
        <v>217</v>
      </c>
    </row>
    <row r="842" spans="8:8" x14ac:dyDescent="0.35">
      <c r="H842">
        <v>279</v>
      </c>
    </row>
    <row r="843" spans="8:8" x14ac:dyDescent="0.35">
      <c r="H843">
        <v>515</v>
      </c>
    </row>
    <row r="844" spans="8:8" x14ac:dyDescent="0.35">
      <c r="H844">
        <v>121</v>
      </c>
    </row>
    <row r="845" spans="8:8" x14ac:dyDescent="0.35">
      <c r="H845">
        <v>657</v>
      </c>
    </row>
    <row r="846" spans="8:8" x14ac:dyDescent="0.35">
      <c r="H846">
        <v>523</v>
      </c>
    </row>
    <row r="847" spans="8:8" x14ac:dyDescent="0.35">
      <c r="H847">
        <v>711</v>
      </c>
    </row>
    <row r="848" spans="8:8" x14ac:dyDescent="0.35">
      <c r="H848">
        <v>294</v>
      </c>
    </row>
    <row r="849" spans="8:8" x14ac:dyDescent="0.35">
      <c r="H849">
        <v>915</v>
      </c>
    </row>
    <row r="850" spans="8:8" x14ac:dyDescent="0.35">
      <c r="H850">
        <v>732</v>
      </c>
    </row>
    <row r="851" spans="8:8" x14ac:dyDescent="0.35">
      <c r="H851">
        <v>398</v>
      </c>
    </row>
    <row r="852" spans="8:8" x14ac:dyDescent="0.35">
      <c r="H852">
        <v>102</v>
      </c>
    </row>
    <row r="853" spans="8:8" x14ac:dyDescent="0.35">
      <c r="H853">
        <v>391</v>
      </c>
    </row>
    <row r="854" spans="8:8" x14ac:dyDescent="0.35">
      <c r="H854">
        <v>480</v>
      </c>
    </row>
    <row r="855" spans="8:8" x14ac:dyDescent="0.35">
      <c r="H855">
        <v>388</v>
      </c>
    </row>
    <row r="856" spans="8:8" x14ac:dyDescent="0.35">
      <c r="H856">
        <v>637</v>
      </c>
    </row>
    <row r="857" spans="8:8" x14ac:dyDescent="0.35">
      <c r="H857">
        <v>903</v>
      </c>
    </row>
    <row r="858" spans="8:8" x14ac:dyDescent="0.35">
      <c r="H858">
        <v>985</v>
      </c>
    </row>
    <row r="859" spans="8:8" x14ac:dyDescent="0.35">
      <c r="H859">
        <v>240</v>
      </c>
    </row>
    <row r="860" spans="8:8" x14ac:dyDescent="0.35">
      <c r="H860">
        <v>259</v>
      </c>
    </row>
    <row r="861" spans="8:8" x14ac:dyDescent="0.35">
      <c r="H861">
        <v>517</v>
      </c>
    </row>
    <row r="862" spans="8:8" x14ac:dyDescent="0.35">
      <c r="H862">
        <v>848</v>
      </c>
    </row>
    <row r="863" spans="8:8" x14ac:dyDescent="0.35">
      <c r="H863">
        <v>883</v>
      </c>
    </row>
    <row r="864" spans="8:8" x14ac:dyDescent="0.35">
      <c r="H864">
        <v>606</v>
      </c>
    </row>
    <row r="865" spans="8:8" x14ac:dyDescent="0.35">
      <c r="H865">
        <v>547</v>
      </c>
    </row>
    <row r="866" spans="8:8" x14ac:dyDescent="0.35">
      <c r="H866">
        <v>684</v>
      </c>
    </row>
    <row r="867" spans="8:8" x14ac:dyDescent="0.35">
      <c r="H867">
        <v>309</v>
      </c>
    </row>
    <row r="868" spans="8:8" x14ac:dyDescent="0.35">
      <c r="H868">
        <v>110</v>
      </c>
    </row>
    <row r="869" spans="8:8" x14ac:dyDescent="0.35">
      <c r="H869">
        <v>507</v>
      </c>
    </row>
    <row r="870" spans="8:8" x14ac:dyDescent="0.35">
      <c r="H870">
        <v>522</v>
      </c>
    </row>
    <row r="871" spans="8:8" x14ac:dyDescent="0.35">
      <c r="H871">
        <v>473</v>
      </c>
    </row>
    <row r="872" spans="8:8" x14ac:dyDescent="0.35">
      <c r="H872">
        <v>277</v>
      </c>
    </row>
    <row r="873" spans="8:8" x14ac:dyDescent="0.35">
      <c r="H873">
        <v>144</v>
      </c>
    </row>
    <row r="874" spans="8:8" x14ac:dyDescent="0.35">
      <c r="H874">
        <v>483</v>
      </c>
    </row>
    <row r="875" spans="8:8" x14ac:dyDescent="0.35">
      <c r="H875">
        <v>62</v>
      </c>
    </row>
    <row r="876" spans="8:8" x14ac:dyDescent="0.35">
      <c r="H876">
        <v>323</v>
      </c>
    </row>
    <row r="877" spans="8:8" x14ac:dyDescent="0.35">
      <c r="H877">
        <v>244</v>
      </c>
    </row>
    <row r="878" spans="8:8" x14ac:dyDescent="0.35">
      <c r="H878">
        <v>17</v>
      </c>
    </row>
    <row r="879" spans="8:8" x14ac:dyDescent="0.35">
      <c r="H879">
        <v>87</v>
      </c>
    </row>
    <row r="880" spans="8:8" x14ac:dyDescent="0.35">
      <c r="H880">
        <v>82</v>
      </c>
    </row>
    <row r="881" spans="8:8" x14ac:dyDescent="0.35">
      <c r="H881">
        <v>988</v>
      </c>
    </row>
    <row r="882" spans="8:8" x14ac:dyDescent="0.35">
      <c r="H882">
        <v>970</v>
      </c>
    </row>
    <row r="883" spans="8:8" x14ac:dyDescent="0.35">
      <c r="H883">
        <v>251</v>
      </c>
    </row>
    <row r="884" spans="8:8" x14ac:dyDescent="0.35">
      <c r="H884">
        <v>119</v>
      </c>
    </row>
    <row r="885" spans="8:8" x14ac:dyDescent="0.35">
      <c r="H885">
        <v>896</v>
      </c>
    </row>
    <row r="886" spans="8:8" x14ac:dyDescent="0.35">
      <c r="H886">
        <v>887</v>
      </c>
    </row>
    <row r="887" spans="8:8" x14ac:dyDescent="0.35">
      <c r="H887">
        <v>748</v>
      </c>
    </row>
    <row r="888" spans="8:8" x14ac:dyDescent="0.35">
      <c r="H888">
        <v>484</v>
      </c>
    </row>
    <row r="889" spans="8:8" x14ac:dyDescent="0.35">
      <c r="H889">
        <v>57</v>
      </c>
    </row>
    <row r="890" spans="8:8" x14ac:dyDescent="0.35">
      <c r="H890">
        <v>670</v>
      </c>
    </row>
    <row r="891" spans="8:8" x14ac:dyDescent="0.35">
      <c r="H891">
        <v>25</v>
      </c>
    </row>
    <row r="892" spans="8:8" x14ac:dyDescent="0.35">
      <c r="H892">
        <v>79</v>
      </c>
    </row>
    <row r="893" spans="8:8" x14ac:dyDescent="0.35">
      <c r="H893">
        <v>595</v>
      </c>
    </row>
    <row r="894" spans="8:8" x14ac:dyDescent="0.35">
      <c r="H894">
        <v>638</v>
      </c>
    </row>
    <row r="895" spans="8:8" x14ac:dyDescent="0.35">
      <c r="H895">
        <v>496</v>
      </c>
    </row>
    <row r="896" spans="8:8" x14ac:dyDescent="0.35">
      <c r="H896">
        <v>254</v>
      </c>
    </row>
    <row r="897" spans="8:8" x14ac:dyDescent="0.35">
      <c r="H897">
        <v>694</v>
      </c>
    </row>
    <row r="898" spans="8:8" x14ac:dyDescent="0.35">
      <c r="H898">
        <v>993</v>
      </c>
    </row>
    <row r="899" spans="8:8" x14ac:dyDescent="0.35">
      <c r="H899">
        <v>963</v>
      </c>
    </row>
    <row r="900" spans="8:8" x14ac:dyDescent="0.35">
      <c r="H900">
        <v>698</v>
      </c>
    </row>
    <row r="901" spans="8:8" x14ac:dyDescent="0.35">
      <c r="H901">
        <v>501</v>
      </c>
    </row>
    <row r="902" spans="8:8" x14ac:dyDescent="0.35">
      <c r="H902">
        <v>36</v>
      </c>
    </row>
    <row r="903" spans="8:8" x14ac:dyDescent="0.35">
      <c r="H903">
        <v>192</v>
      </c>
    </row>
    <row r="904" spans="8:8" x14ac:dyDescent="0.35">
      <c r="H904">
        <v>742</v>
      </c>
    </row>
    <row r="905" spans="8:8" x14ac:dyDescent="0.35">
      <c r="H905">
        <v>442</v>
      </c>
    </row>
    <row r="906" spans="8:8" x14ac:dyDescent="0.35">
      <c r="H906">
        <v>868</v>
      </c>
    </row>
    <row r="907" spans="8:8" x14ac:dyDescent="0.35">
      <c r="H907">
        <v>927</v>
      </c>
    </row>
    <row r="908" spans="8:8" x14ac:dyDescent="0.35">
      <c r="H908">
        <v>632</v>
      </c>
    </row>
    <row r="909" spans="8:8" x14ac:dyDescent="0.35">
      <c r="H909">
        <v>285</v>
      </c>
    </row>
    <row r="910" spans="8:8" x14ac:dyDescent="0.35">
      <c r="H910">
        <v>664</v>
      </c>
    </row>
    <row r="911" spans="8:8" x14ac:dyDescent="0.35">
      <c r="H911">
        <v>83</v>
      </c>
    </row>
    <row r="912" spans="8:8" x14ac:dyDescent="0.35">
      <c r="H912">
        <v>535</v>
      </c>
    </row>
    <row r="913" spans="8:8" x14ac:dyDescent="0.35">
      <c r="H913">
        <v>588</v>
      </c>
    </row>
    <row r="914" spans="8:8" x14ac:dyDescent="0.35">
      <c r="H914">
        <v>222</v>
      </c>
    </row>
    <row r="915" spans="8:8" x14ac:dyDescent="0.35">
      <c r="H915">
        <v>646</v>
      </c>
    </row>
    <row r="916" spans="8:8" x14ac:dyDescent="0.35">
      <c r="H916">
        <v>556</v>
      </c>
    </row>
    <row r="917" spans="8:8" x14ac:dyDescent="0.35">
      <c r="H917">
        <v>779</v>
      </c>
    </row>
    <row r="918" spans="8:8" x14ac:dyDescent="0.35">
      <c r="H918">
        <v>640</v>
      </c>
    </row>
    <row r="919" spans="8:8" x14ac:dyDescent="0.35">
      <c r="H919">
        <v>648</v>
      </c>
    </row>
    <row r="920" spans="8:8" x14ac:dyDescent="0.35">
      <c r="H920">
        <v>336</v>
      </c>
    </row>
    <row r="921" spans="8:8" x14ac:dyDescent="0.35">
      <c r="H921">
        <v>249</v>
      </c>
    </row>
    <row r="922" spans="8:8" x14ac:dyDescent="0.35">
      <c r="H922">
        <v>910</v>
      </c>
    </row>
    <row r="923" spans="8:8" x14ac:dyDescent="0.35">
      <c r="H923">
        <v>956</v>
      </c>
    </row>
    <row r="924" spans="8:8" x14ac:dyDescent="0.35">
      <c r="H924">
        <v>847</v>
      </c>
    </row>
    <row r="925" spans="8:8" x14ac:dyDescent="0.35">
      <c r="H925">
        <v>47</v>
      </c>
    </row>
    <row r="926" spans="8:8" x14ac:dyDescent="0.35">
      <c r="H926">
        <v>575</v>
      </c>
    </row>
    <row r="927" spans="8:8" x14ac:dyDescent="0.35">
      <c r="H927">
        <v>820</v>
      </c>
    </row>
    <row r="928" spans="8:8" x14ac:dyDescent="0.35">
      <c r="H928">
        <v>688</v>
      </c>
    </row>
    <row r="929" spans="8:8" x14ac:dyDescent="0.35">
      <c r="H929">
        <v>23</v>
      </c>
    </row>
    <row r="930" spans="8:8" x14ac:dyDescent="0.35">
      <c r="H930">
        <v>434</v>
      </c>
    </row>
    <row r="931" spans="8:8" x14ac:dyDescent="0.35">
      <c r="H931">
        <v>643</v>
      </c>
    </row>
    <row r="932" spans="8:8" x14ac:dyDescent="0.35">
      <c r="H932">
        <v>4</v>
      </c>
    </row>
    <row r="933" spans="8:8" x14ac:dyDescent="0.35">
      <c r="H933">
        <v>892</v>
      </c>
    </row>
    <row r="934" spans="8:8" x14ac:dyDescent="0.35">
      <c r="H934">
        <v>790</v>
      </c>
    </row>
    <row r="935" spans="8:8" x14ac:dyDescent="0.35">
      <c r="H935">
        <v>102</v>
      </c>
    </row>
    <row r="936" spans="8:8" x14ac:dyDescent="0.35">
      <c r="H936">
        <v>18</v>
      </c>
    </row>
    <row r="937" spans="8:8" x14ac:dyDescent="0.35">
      <c r="H937">
        <v>136</v>
      </c>
    </row>
    <row r="938" spans="8:8" x14ac:dyDescent="0.35">
      <c r="H938">
        <v>284</v>
      </c>
    </row>
    <row r="939" spans="8:8" x14ac:dyDescent="0.35">
      <c r="H939">
        <v>993</v>
      </c>
    </row>
    <row r="940" spans="8:8" x14ac:dyDescent="0.35">
      <c r="H940">
        <v>593</v>
      </c>
    </row>
    <row r="941" spans="8:8" x14ac:dyDescent="0.35">
      <c r="H941">
        <v>959</v>
      </c>
    </row>
    <row r="942" spans="8:8" x14ac:dyDescent="0.35">
      <c r="H942">
        <v>380</v>
      </c>
    </row>
    <row r="943" spans="8:8" x14ac:dyDescent="0.35">
      <c r="H943">
        <v>981</v>
      </c>
    </row>
    <row r="944" spans="8:8" x14ac:dyDescent="0.35">
      <c r="H944">
        <v>248</v>
      </c>
    </row>
    <row r="945" spans="8:8" x14ac:dyDescent="0.35">
      <c r="H945">
        <v>520</v>
      </c>
    </row>
    <row r="946" spans="8:8" x14ac:dyDescent="0.35">
      <c r="H946">
        <v>520</v>
      </c>
    </row>
    <row r="947" spans="8:8" x14ac:dyDescent="0.35">
      <c r="H947">
        <v>999</v>
      </c>
    </row>
    <row r="948" spans="8:8" x14ac:dyDescent="0.35">
      <c r="H948">
        <v>955</v>
      </c>
    </row>
    <row r="949" spans="8:8" x14ac:dyDescent="0.35">
      <c r="H949">
        <v>920</v>
      </c>
    </row>
    <row r="950" spans="8:8" x14ac:dyDescent="0.35">
      <c r="H950">
        <v>882</v>
      </c>
    </row>
    <row r="951" spans="8:8" x14ac:dyDescent="0.35">
      <c r="H951">
        <v>784</v>
      </c>
    </row>
    <row r="952" spans="8:8" x14ac:dyDescent="0.35">
      <c r="H952">
        <v>102</v>
      </c>
    </row>
    <row r="953" spans="8:8" x14ac:dyDescent="0.35">
      <c r="H953">
        <v>242</v>
      </c>
    </row>
    <row r="954" spans="8:8" x14ac:dyDescent="0.35">
      <c r="H954">
        <v>748</v>
      </c>
    </row>
    <row r="955" spans="8:8" x14ac:dyDescent="0.35">
      <c r="H955">
        <v>145</v>
      </c>
    </row>
    <row r="956" spans="8:8" x14ac:dyDescent="0.35">
      <c r="H956">
        <v>630</v>
      </c>
    </row>
    <row r="957" spans="8:8" x14ac:dyDescent="0.35">
      <c r="H957">
        <v>670</v>
      </c>
    </row>
    <row r="958" spans="8:8" x14ac:dyDescent="0.35">
      <c r="H958">
        <v>766</v>
      </c>
    </row>
    <row r="959" spans="8:8" x14ac:dyDescent="0.35">
      <c r="H959">
        <v>333</v>
      </c>
    </row>
    <row r="960" spans="8:8" x14ac:dyDescent="0.35">
      <c r="H960">
        <v>672</v>
      </c>
    </row>
    <row r="961" spans="8:8" x14ac:dyDescent="0.35">
      <c r="H961">
        <v>249</v>
      </c>
    </row>
    <row r="962" spans="8:8" x14ac:dyDescent="0.35">
      <c r="H962">
        <v>841</v>
      </c>
    </row>
    <row r="963" spans="8:8" x14ac:dyDescent="0.35">
      <c r="H963">
        <v>752</v>
      </c>
    </row>
    <row r="964" spans="8:8" x14ac:dyDescent="0.35">
      <c r="H964">
        <v>23</v>
      </c>
    </row>
    <row r="965" spans="8:8" x14ac:dyDescent="0.35">
      <c r="H965">
        <v>87</v>
      </c>
    </row>
    <row r="966" spans="8:8" x14ac:dyDescent="0.35">
      <c r="H966">
        <v>799</v>
      </c>
    </row>
    <row r="967" spans="8:8" x14ac:dyDescent="0.35">
      <c r="H967">
        <v>497</v>
      </c>
    </row>
    <row r="968" spans="8:8" x14ac:dyDescent="0.35">
      <c r="H968">
        <v>700</v>
      </c>
    </row>
    <row r="969" spans="8:8" x14ac:dyDescent="0.35">
      <c r="H969">
        <v>183</v>
      </c>
    </row>
    <row r="970" spans="8:8" x14ac:dyDescent="0.35">
      <c r="H970">
        <v>188</v>
      </c>
    </row>
    <row r="971" spans="8:8" x14ac:dyDescent="0.35">
      <c r="H971">
        <v>449</v>
      </c>
    </row>
    <row r="972" spans="8:8" x14ac:dyDescent="0.35">
      <c r="H972">
        <v>235</v>
      </c>
    </row>
    <row r="973" spans="8:8" x14ac:dyDescent="0.35">
      <c r="H973">
        <v>980</v>
      </c>
    </row>
    <row r="974" spans="8:8" x14ac:dyDescent="0.35">
      <c r="H974">
        <v>118</v>
      </c>
    </row>
    <row r="975" spans="8:8" x14ac:dyDescent="0.35">
      <c r="H975">
        <v>229</v>
      </c>
    </row>
    <row r="976" spans="8:8" x14ac:dyDescent="0.35">
      <c r="H976">
        <v>954</v>
      </c>
    </row>
    <row r="977" spans="8:8" x14ac:dyDescent="0.35">
      <c r="H977">
        <v>257</v>
      </c>
    </row>
    <row r="978" spans="8:8" x14ac:dyDescent="0.35">
      <c r="H978">
        <v>296</v>
      </c>
    </row>
    <row r="979" spans="8:8" x14ac:dyDescent="0.35">
      <c r="H979">
        <v>670</v>
      </c>
    </row>
    <row r="980" spans="8:8" x14ac:dyDescent="0.35">
      <c r="H980">
        <v>114</v>
      </c>
    </row>
    <row r="981" spans="8:8" x14ac:dyDescent="0.35">
      <c r="H981">
        <v>565</v>
      </c>
    </row>
    <row r="982" spans="8:8" x14ac:dyDescent="0.35">
      <c r="H982">
        <v>339</v>
      </c>
    </row>
    <row r="983" spans="8:8" x14ac:dyDescent="0.35">
      <c r="H983">
        <v>502</v>
      </c>
    </row>
    <row r="984" spans="8:8" x14ac:dyDescent="0.35">
      <c r="H984">
        <v>584</v>
      </c>
    </row>
    <row r="985" spans="8:8" x14ac:dyDescent="0.35">
      <c r="H985">
        <v>666</v>
      </c>
    </row>
    <row r="986" spans="8:8" x14ac:dyDescent="0.35">
      <c r="H986">
        <v>228</v>
      </c>
    </row>
    <row r="987" spans="8:8" x14ac:dyDescent="0.35">
      <c r="H987">
        <v>793</v>
      </c>
    </row>
    <row r="988" spans="8:8" x14ac:dyDescent="0.35">
      <c r="H988">
        <v>139</v>
      </c>
    </row>
    <row r="989" spans="8:8" x14ac:dyDescent="0.35">
      <c r="H989">
        <v>401</v>
      </c>
    </row>
    <row r="990" spans="8:8" x14ac:dyDescent="0.35">
      <c r="H990">
        <v>733</v>
      </c>
    </row>
    <row r="991" spans="8:8" x14ac:dyDescent="0.35">
      <c r="H991">
        <v>684</v>
      </c>
    </row>
    <row r="992" spans="8:8" x14ac:dyDescent="0.35">
      <c r="H992">
        <v>916</v>
      </c>
    </row>
    <row r="993" spans="8:8" x14ac:dyDescent="0.35">
      <c r="H993">
        <v>66</v>
      </c>
    </row>
    <row r="994" spans="8:8" x14ac:dyDescent="0.35">
      <c r="H994">
        <v>595</v>
      </c>
    </row>
    <row r="995" spans="8:8" x14ac:dyDescent="0.35">
      <c r="H995">
        <v>571</v>
      </c>
    </row>
    <row r="996" spans="8:8" x14ac:dyDescent="0.35">
      <c r="H996">
        <v>242</v>
      </c>
    </row>
    <row r="997" spans="8:8" x14ac:dyDescent="0.35">
      <c r="H997">
        <v>17</v>
      </c>
    </row>
    <row r="998" spans="8:8" x14ac:dyDescent="0.35">
      <c r="H998">
        <v>27</v>
      </c>
    </row>
    <row r="999" spans="8:8" x14ac:dyDescent="0.35">
      <c r="H999">
        <v>269</v>
      </c>
    </row>
    <row r="1000" spans="8:8" x14ac:dyDescent="0.35">
      <c r="H1000">
        <v>461</v>
      </c>
    </row>
    <row r="1001" spans="8:8" x14ac:dyDescent="0.35">
      <c r="H1001">
        <v>583</v>
      </c>
    </row>
    <row r="1002" spans="8:8" x14ac:dyDescent="0.35">
      <c r="H1002">
        <v>453</v>
      </c>
    </row>
    <row r="1003" spans="8:8" x14ac:dyDescent="0.35">
      <c r="H1003">
        <v>10000000</v>
      </c>
    </row>
  </sheetData>
  <mergeCells count="1">
    <mergeCell ref="J5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topLeftCell="A4" workbookViewId="0">
      <selection activeCell="I9" sqref="I9"/>
    </sheetView>
  </sheetViews>
  <sheetFormatPr defaultRowHeight="14.5" x14ac:dyDescent="0.35"/>
  <cols>
    <col min="2" max="2" width="22.453125" bestFit="1" customWidth="1"/>
  </cols>
  <sheetData>
    <row r="1" spans="1:9" x14ac:dyDescent="0.35">
      <c r="A1" t="s">
        <v>12</v>
      </c>
      <c r="B1" t="s">
        <v>8</v>
      </c>
    </row>
    <row r="2" spans="1:9" x14ac:dyDescent="0.35">
      <c r="A2" s="1" t="s">
        <v>13</v>
      </c>
      <c r="B2" t="s">
        <v>9</v>
      </c>
    </row>
    <row r="3" spans="1:9" x14ac:dyDescent="0.35">
      <c r="A3" s="1" t="s">
        <v>14</v>
      </c>
      <c r="E3" t="s">
        <v>243</v>
      </c>
      <c r="I3">
        <f>COUNTA(B2:B23)</f>
        <v>19</v>
      </c>
    </row>
    <row r="4" spans="1:9" x14ac:dyDescent="0.35">
      <c r="A4" s="1" t="s">
        <v>15</v>
      </c>
      <c r="B4">
        <v>5</v>
      </c>
      <c r="E4" t="s">
        <v>244</v>
      </c>
      <c r="I4">
        <f>COUNT(B2:B23)</f>
        <v>10</v>
      </c>
    </row>
    <row r="5" spans="1:9" x14ac:dyDescent="0.35">
      <c r="A5" s="1" t="s">
        <v>16</v>
      </c>
      <c r="B5">
        <v>12</v>
      </c>
    </row>
    <row r="6" spans="1:9" x14ac:dyDescent="0.35">
      <c r="A6" s="1" t="s">
        <v>17</v>
      </c>
      <c r="B6" t="s">
        <v>10</v>
      </c>
      <c r="E6" t="s">
        <v>245</v>
      </c>
      <c r="I6">
        <f>COUNTIF(B2:B23,"&gt;10")</f>
        <v>6</v>
      </c>
    </row>
    <row r="7" spans="1:9" x14ac:dyDescent="0.35">
      <c r="A7" s="1" t="s">
        <v>18</v>
      </c>
      <c r="B7" t="s">
        <v>11</v>
      </c>
      <c r="E7" t="s">
        <v>246</v>
      </c>
      <c r="I7">
        <f>COUNTIF(B2:B23,45)</f>
        <v>2</v>
      </c>
    </row>
    <row r="8" spans="1:9" x14ac:dyDescent="0.35">
      <c r="A8" s="1" t="s">
        <v>19</v>
      </c>
      <c r="B8" t="s">
        <v>35</v>
      </c>
    </row>
    <row r="9" spans="1:9" x14ac:dyDescent="0.35">
      <c r="A9" s="1" t="s">
        <v>20</v>
      </c>
      <c r="B9">
        <v>45</v>
      </c>
      <c r="E9" t="s">
        <v>247</v>
      </c>
      <c r="I9">
        <f>COUNTIF(B2:B23,"harminc")</f>
        <v>1</v>
      </c>
    </row>
    <row r="10" spans="1:9" x14ac:dyDescent="0.35">
      <c r="A10" s="1" t="s">
        <v>21</v>
      </c>
      <c r="B10">
        <v>10</v>
      </c>
    </row>
    <row r="11" spans="1:9" x14ac:dyDescent="0.35">
      <c r="A11" s="1" t="s">
        <v>22</v>
      </c>
      <c r="B11" t="s">
        <v>39</v>
      </c>
    </row>
    <row r="12" spans="1:9" x14ac:dyDescent="0.35">
      <c r="A12" s="1" t="s">
        <v>23</v>
      </c>
      <c r="B12">
        <v>45</v>
      </c>
    </row>
    <row r="13" spans="1:9" x14ac:dyDescent="0.35">
      <c r="A13" s="1" t="s">
        <v>24</v>
      </c>
      <c r="B13" t="s">
        <v>36</v>
      </c>
    </row>
    <row r="14" spans="1:9" x14ac:dyDescent="0.35">
      <c r="A14" s="1" t="s">
        <v>25</v>
      </c>
      <c r="B14" t="s">
        <v>37</v>
      </c>
    </row>
    <row r="15" spans="1:9" x14ac:dyDescent="0.35">
      <c r="A15" s="1" t="s">
        <v>26</v>
      </c>
    </row>
    <row r="16" spans="1:9" x14ac:dyDescent="0.35">
      <c r="A16" s="1" t="s">
        <v>27</v>
      </c>
      <c r="B16">
        <v>25</v>
      </c>
    </row>
    <row r="17" spans="1:2" x14ac:dyDescent="0.35">
      <c r="A17" s="1" t="s">
        <v>28</v>
      </c>
      <c r="B17">
        <v>89</v>
      </c>
    </row>
    <row r="18" spans="1:2" x14ac:dyDescent="0.35">
      <c r="A18" s="1" t="s">
        <v>29</v>
      </c>
      <c r="B18" t="str">
        <f>"99"</f>
        <v>99</v>
      </c>
    </row>
    <row r="19" spans="1:2" x14ac:dyDescent="0.35">
      <c r="A19" s="1" t="s">
        <v>30</v>
      </c>
      <c r="B19" s="74">
        <v>99</v>
      </c>
    </row>
    <row r="20" spans="1:2" x14ac:dyDescent="0.35">
      <c r="A20" s="1" t="s">
        <v>31</v>
      </c>
      <c r="B20" t="s">
        <v>38</v>
      </c>
    </row>
    <row r="21" spans="1:2" x14ac:dyDescent="0.35">
      <c r="A21" s="1" t="s">
        <v>32</v>
      </c>
    </row>
    <row r="22" spans="1:2" x14ac:dyDescent="0.35">
      <c r="A22" s="1" t="s">
        <v>33</v>
      </c>
      <c r="B22">
        <v>9</v>
      </c>
    </row>
    <row r="23" spans="1:2" x14ac:dyDescent="0.35">
      <c r="A23" s="1" t="s">
        <v>34</v>
      </c>
      <c r="B23">
        <v>8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"/>
  <sheetViews>
    <sheetView workbookViewId="0">
      <selection activeCell="J7" sqref="J7"/>
    </sheetView>
  </sheetViews>
  <sheetFormatPr defaultRowHeight="14.5" x14ac:dyDescent="0.35"/>
  <cols>
    <col min="1" max="1" width="12.08984375" bestFit="1" customWidth="1"/>
    <col min="2" max="2" width="11.453125" bestFit="1" customWidth="1"/>
    <col min="3" max="3" width="11.90625" bestFit="1" customWidth="1"/>
    <col min="4" max="4" width="10.453125" bestFit="1" customWidth="1"/>
    <col min="5" max="5" width="10.81640625" bestFit="1" customWidth="1"/>
    <col min="6" max="6" width="10.90625" bestFit="1" customWidth="1"/>
    <col min="9" max="9" width="23.36328125" customWidth="1"/>
    <col min="10" max="10" width="33.08984375" customWidth="1"/>
  </cols>
  <sheetData>
    <row r="1" spans="1:10" x14ac:dyDescent="0.35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250</v>
      </c>
      <c r="I1" t="s">
        <v>61</v>
      </c>
      <c r="J1" t="s">
        <v>251</v>
      </c>
    </row>
    <row r="2" spans="1:10" x14ac:dyDescent="0.35">
      <c r="A2" t="s">
        <v>47</v>
      </c>
      <c r="B2" s="2">
        <v>2</v>
      </c>
      <c r="C2" s="2">
        <v>3</v>
      </c>
      <c r="D2" s="2">
        <v>4</v>
      </c>
      <c r="E2" s="2">
        <v>2</v>
      </c>
      <c r="F2" s="2">
        <v>3</v>
      </c>
      <c r="G2" s="3">
        <f>AVERAGE(B2:F2)</f>
        <v>2.8</v>
      </c>
      <c r="H2" s="3">
        <f>ROUNDUP(G2,0)</f>
        <v>3</v>
      </c>
      <c r="I2" t="str">
        <f>IF(G2&gt;=4.5,"kiváló","megfelel")</f>
        <v>megfelel</v>
      </c>
      <c r="J2" t="str">
        <f>IF(G2&gt;4.5,"kiváló",IF(G2&gt;3.5,"közepes","megfelel"))</f>
        <v>megfelel</v>
      </c>
    </row>
    <row r="3" spans="1:10" x14ac:dyDescent="0.35">
      <c r="A3" t="s">
        <v>48</v>
      </c>
      <c r="B3" s="2">
        <v>4</v>
      </c>
      <c r="C3" s="2">
        <v>4</v>
      </c>
      <c r="D3" s="2">
        <v>4</v>
      </c>
      <c r="E3" s="2">
        <v>2</v>
      </c>
      <c r="F3" s="2">
        <v>2</v>
      </c>
      <c r="G3" s="3">
        <f t="shared" ref="G3:G12" si="0">AVERAGE(B3:F3)</f>
        <v>3.2</v>
      </c>
      <c r="H3" s="3">
        <f t="shared" ref="H3:H12" si="1">ROUNDUP(G3,0)</f>
        <v>4</v>
      </c>
      <c r="I3" t="str">
        <f t="shared" ref="I3:I12" si="2">IF(G3&gt;=4.5,"kiváló","megfelel")</f>
        <v>megfelel</v>
      </c>
      <c r="J3" t="str">
        <f t="shared" ref="J3:J12" si="3">IF(G3&gt;4.5,"kiváló",IF(G3&gt;3.5,"közepes","megfelel"))</f>
        <v>megfelel</v>
      </c>
    </row>
    <row r="4" spans="1:10" x14ac:dyDescent="0.35">
      <c r="A4" t="s">
        <v>49</v>
      </c>
      <c r="B4" s="2">
        <v>3</v>
      </c>
      <c r="C4" s="2">
        <v>5</v>
      </c>
      <c r="D4" s="2">
        <v>4</v>
      </c>
      <c r="E4" s="2">
        <v>2</v>
      </c>
      <c r="F4" s="2">
        <v>3</v>
      </c>
      <c r="G4" s="3">
        <f t="shared" si="0"/>
        <v>3.4</v>
      </c>
      <c r="H4" s="3">
        <f t="shared" si="1"/>
        <v>4</v>
      </c>
      <c r="I4" t="str">
        <f t="shared" si="2"/>
        <v>megfelel</v>
      </c>
      <c r="J4" t="str">
        <f t="shared" si="3"/>
        <v>megfelel</v>
      </c>
    </row>
    <row r="5" spans="1:10" x14ac:dyDescent="0.35">
      <c r="A5" t="s">
        <v>50</v>
      </c>
      <c r="B5" s="2">
        <v>3</v>
      </c>
      <c r="C5" s="2">
        <v>4</v>
      </c>
      <c r="D5" s="2">
        <v>4</v>
      </c>
      <c r="E5" s="2">
        <v>5</v>
      </c>
      <c r="F5" s="2">
        <v>3</v>
      </c>
      <c r="G5" s="3">
        <f t="shared" si="0"/>
        <v>3.8</v>
      </c>
      <c r="H5" s="3">
        <f t="shared" si="1"/>
        <v>4</v>
      </c>
      <c r="I5" t="str">
        <f t="shared" si="2"/>
        <v>megfelel</v>
      </c>
      <c r="J5" t="str">
        <f t="shared" si="3"/>
        <v>közepes</v>
      </c>
    </row>
    <row r="6" spans="1:10" x14ac:dyDescent="0.35">
      <c r="A6" t="s">
        <v>51</v>
      </c>
      <c r="B6" s="2">
        <v>3</v>
      </c>
      <c r="C6" s="2">
        <v>5</v>
      </c>
      <c r="D6" s="2">
        <v>4</v>
      </c>
      <c r="E6" s="2">
        <v>2</v>
      </c>
      <c r="F6" s="2">
        <v>5</v>
      </c>
      <c r="G6" s="3">
        <f t="shared" si="0"/>
        <v>3.8</v>
      </c>
      <c r="H6" s="3">
        <f t="shared" si="1"/>
        <v>4</v>
      </c>
      <c r="I6" t="str">
        <f t="shared" si="2"/>
        <v>megfelel</v>
      </c>
      <c r="J6" t="str">
        <f t="shared" si="3"/>
        <v>közepes</v>
      </c>
    </row>
    <row r="7" spans="1:10" x14ac:dyDescent="0.35">
      <c r="A7" t="s">
        <v>52</v>
      </c>
      <c r="B7" s="2">
        <v>5</v>
      </c>
      <c r="C7" s="2">
        <v>4</v>
      </c>
      <c r="D7" s="2">
        <v>3</v>
      </c>
      <c r="E7" s="2">
        <v>5</v>
      </c>
      <c r="F7" s="2">
        <v>5</v>
      </c>
      <c r="G7" s="3">
        <f t="shared" si="0"/>
        <v>4.4000000000000004</v>
      </c>
      <c r="H7" s="3">
        <f t="shared" si="1"/>
        <v>5</v>
      </c>
      <c r="I7" t="str">
        <f t="shared" si="2"/>
        <v>megfelel</v>
      </c>
      <c r="J7" t="str">
        <f t="shared" si="3"/>
        <v>közepes</v>
      </c>
    </row>
    <row r="8" spans="1:10" x14ac:dyDescent="0.35">
      <c r="A8" t="s">
        <v>53</v>
      </c>
      <c r="B8" s="2">
        <v>5</v>
      </c>
      <c r="C8" s="2">
        <v>4</v>
      </c>
      <c r="D8" s="2">
        <v>5</v>
      </c>
      <c r="E8" s="2">
        <v>5</v>
      </c>
      <c r="F8" s="2">
        <v>3</v>
      </c>
      <c r="G8" s="3">
        <f t="shared" si="0"/>
        <v>4.4000000000000004</v>
      </c>
      <c r="H8" s="3">
        <f t="shared" si="1"/>
        <v>5</v>
      </c>
      <c r="I8" t="str">
        <f t="shared" si="2"/>
        <v>megfelel</v>
      </c>
      <c r="J8" t="str">
        <f t="shared" si="3"/>
        <v>közepes</v>
      </c>
    </row>
    <row r="9" spans="1:10" x14ac:dyDescent="0.35">
      <c r="A9" t="s">
        <v>54</v>
      </c>
      <c r="B9" s="2">
        <v>4</v>
      </c>
      <c r="C9" s="2">
        <v>5</v>
      </c>
      <c r="D9" s="2">
        <v>5</v>
      </c>
      <c r="E9" s="2">
        <v>4</v>
      </c>
      <c r="F9" s="2">
        <v>5</v>
      </c>
      <c r="G9" s="3">
        <f t="shared" si="0"/>
        <v>4.5999999999999996</v>
      </c>
      <c r="H9" s="3">
        <f t="shared" si="1"/>
        <v>5</v>
      </c>
      <c r="I9" t="str">
        <f t="shared" si="2"/>
        <v>kiváló</v>
      </c>
      <c r="J9" t="str">
        <f t="shared" si="3"/>
        <v>kiváló</v>
      </c>
    </row>
    <row r="10" spans="1:10" x14ac:dyDescent="0.35">
      <c r="A10" t="s">
        <v>55</v>
      </c>
      <c r="B10" s="2">
        <v>5</v>
      </c>
      <c r="C10" s="2">
        <v>5</v>
      </c>
      <c r="D10" s="2">
        <v>4</v>
      </c>
      <c r="E10" s="2">
        <v>5</v>
      </c>
      <c r="F10" s="2">
        <v>4</v>
      </c>
      <c r="G10" s="3">
        <f t="shared" si="0"/>
        <v>4.5999999999999996</v>
      </c>
      <c r="H10" s="3">
        <f t="shared" si="1"/>
        <v>5</v>
      </c>
      <c r="I10" t="str">
        <f t="shared" si="2"/>
        <v>kiváló</v>
      </c>
      <c r="J10" t="str">
        <f t="shared" si="3"/>
        <v>kiváló</v>
      </c>
    </row>
    <row r="11" spans="1:10" x14ac:dyDescent="0.35">
      <c r="A11" t="s">
        <v>56</v>
      </c>
      <c r="B11" s="2">
        <v>5</v>
      </c>
      <c r="C11" s="2">
        <v>5</v>
      </c>
      <c r="D11" s="2">
        <v>4</v>
      </c>
      <c r="E11" s="2">
        <v>5</v>
      </c>
      <c r="F11" s="2">
        <v>5</v>
      </c>
      <c r="G11" s="3">
        <f t="shared" si="0"/>
        <v>4.8</v>
      </c>
      <c r="H11" s="3">
        <f t="shared" si="1"/>
        <v>5</v>
      </c>
      <c r="I11" t="str">
        <f t="shared" si="2"/>
        <v>kiváló</v>
      </c>
      <c r="J11" t="str">
        <f t="shared" si="3"/>
        <v>kiváló</v>
      </c>
    </row>
    <row r="12" spans="1:10" x14ac:dyDescent="0.35">
      <c r="A12" t="s">
        <v>57</v>
      </c>
      <c r="B12" s="2">
        <v>5</v>
      </c>
      <c r="C12" s="2">
        <v>5</v>
      </c>
      <c r="D12" s="2">
        <v>5</v>
      </c>
      <c r="E12" s="2">
        <v>5</v>
      </c>
      <c r="F12" s="2">
        <v>5</v>
      </c>
      <c r="G12" s="3">
        <f t="shared" si="0"/>
        <v>5</v>
      </c>
      <c r="H12" s="3">
        <f t="shared" si="1"/>
        <v>5</v>
      </c>
      <c r="I12" t="str">
        <f t="shared" si="2"/>
        <v>kiváló</v>
      </c>
      <c r="J12" t="str">
        <f t="shared" si="3"/>
        <v>kiváló</v>
      </c>
    </row>
    <row r="14" spans="1:10" x14ac:dyDescent="0.35">
      <c r="A14" t="s">
        <v>248</v>
      </c>
      <c r="B14" s="2">
        <f>MAX(B2:F2)</f>
        <v>4</v>
      </c>
      <c r="G14" s="2">
        <f>G2*1000</f>
        <v>2800</v>
      </c>
      <c r="H14" s="2">
        <f>H2*1000</f>
        <v>3000</v>
      </c>
      <c r="I14" s="79">
        <v>123456789.123456</v>
      </c>
    </row>
    <row r="15" spans="1:10" x14ac:dyDescent="0.35">
      <c r="A15" t="s">
        <v>249</v>
      </c>
      <c r="B15" s="2">
        <f>MIN(B10:F10)</f>
        <v>4</v>
      </c>
      <c r="I15" s="79">
        <f>ROUNDDOWN(I14,-3)</f>
        <v>123456000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D6"/>
  <sheetViews>
    <sheetView workbookViewId="0">
      <selection activeCell="B5" sqref="B5"/>
    </sheetView>
  </sheetViews>
  <sheetFormatPr defaultRowHeight="14.5" x14ac:dyDescent="0.35"/>
  <cols>
    <col min="1" max="1" width="14" bestFit="1" customWidth="1"/>
  </cols>
  <sheetData>
    <row r="3" spans="1:4" x14ac:dyDescent="0.35">
      <c r="A3" t="s">
        <v>58</v>
      </c>
      <c r="B3">
        <v>67</v>
      </c>
    </row>
    <row r="4" spans="1:4" x14ac:dyDescent="0.35">
      <c r="A4" t="s">
        <v>59</v>
      </c>
      <c r="B4">
        <v>8</v>
      </c>
    </row>
    <row r="5" spans="1:4" x14ac:dyDescent="0.35">
      <c r="A5" t="s">
        <v>192</v>
      </c>
      <c r="B5">
        <f>ROUNDDOWN(B3/B4,0)</f>
        <v>8</v>
      </c>
      <c r="C5">
        <f>B3/B4</f>
        <v>8.375</v>
      </c>
      <c r="D5" s="3">
        <f>ROUNDDOWN(C5,0)</f>
        <v>8</v>
      </c>
    </row>
    <row r="6" spans="1:4" x14ac:dyDescent="0.35">
      <c r="A6" t="s">
        <v>60</v>
      </c>
      <c r="B6">
        <f>MOD(B3,B4)</f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"/>
  <sheetViews>
    <sheetView workbookViewId="0">
      <selection activeCell="C18" sqref="C18"/>
    </sheetView>
  </sheetViews>
  <sheetFormatPr defaultRowHeight="14.5" x14ac:dyDescent="0.35"/>
  <sheetData>
    <row r="1" spans="1:13" x14ac:dyDescent="0.35">
      <c r="A1" t="s">
        <v>63</v>
      </c>
    </row>
    <row r="2" spans="1:13" x14ac:dyDescent="0.35">
      <c r="B2" t="s">
        <v>65</v>
      </c>
      <c r="C2" t="s">
        <v>66</v>
      </c>
      <c r="D2" t="s">
        <v>67</v>
      </c>
    </row>
    <row r="3" spans="1:13" x14ac:dyDescent="0.35">
      <c r="A3" t="s">
        <v>64</v>
      </c>
      <c r="B3" t="s">
        <v>68</v>
      </c>
      <c r="E3" t="s">
        <v>69</v>
      </c>
      <c r="H3" t="s">
        <v>70</v>
      </c>
      <c r="K3" t="s">
        <v>71</v>
      </c>
    </row>
    <row r="4" spans="1:13" x14ac:dyDescent="0.35">
      <c r="A4" t="s">
        <v>72</v>
      </c>
      <c r="B4">
        <v>274.93</v>
      </c>
      <c r="D4">
        <v>293.69</v>
      </c>
      <c r="E4">
        <v>300.95999999999998</v>
      </c>
      <c r="G4">
        <v>318.3</v>
      </c>
      <c r="H4">
        <v>347.06</v>
      </c>
      <c r="J4">
        <v>367.05</v>
      </c>
      <c r="K4">
        <v>269.14999999999998</v>
      </c>
      <c r="M4">
        <v>284.64999999999998</v>
      </c>
    </row>
    <row r="5" spans="1:13" x14ac:dyDescent="0.35">
      <c r="A5" t="s">
        <v>73</v>
      </c>
      <c r="B5">
        <v>282.29000000000002</v>
      </c>
      <c r="D5">
        <v>287.41000000000003</v>
      </c>
      <c r="E5">
        <v>306.62</v>
      </c>
      <c r="G5">
        <v>312.18</v>
      </c>
      <c r="H5">
        <v>355.06</v>
      </c>
      <c r="J5">
        <v>361.5</v>
      </c>
      <c r="K5">
        <v>275.3</v>
      </c>
      <c r="M5">
        <v>280.3</v>
      </c>
    </row>
    <row r="6" spans="1:13" x14ac:dyDescent="0.35">
      <c r="A6" t="s">
        <v>74</v>
      </c>
      <c r="B6">
        <v>275.41000000000003</v>
      </c>
      <c r="D6">
        <v>293.61</v>
      </c>
      <c r="E6">
        <v>301.08999999999997</v>
      </c>
      <c r="G6">
        <v>318.43</v>
      </c>
      <c r="H6">
        <v>347.23</v>
      </c>
      <c r="J6">
        <v>370.19</v>
      </c>
      <c r="K6">
        <v>268.74</v>
      </c>
      <c r="M6">
        <v>286.5</v>
      </c>
    </row>
    <row r="7" spans="1:13" x14ac:dyDescent="0.35">
      <c r="A7" t="s">
        <v>75</v>
      </c>
      <c r="B7">
        <v>274.89999999999998</v>
      </c>
      <c r="D7">
        <v>294.83999999999997</v>
      </c>
      <c r="E7">
        <v>301.49</v>
      </c>
      <c r="G7">
        <v>318.87</v>
      </c>
      <c r="H7">
        <v>346.69</v>
      </c>
      <c r="J7">
        <v>371.83</v>
      </c>
      <c r="K7">
        <v>270.16000000000003</v>
      </c>
      <c r="M7">
        <v>285.72000000000003</v>
      </c>
    </row>
    <row r="8" spans="1:13" x14ac:dyDescent="0.35">
      <c r="A8" t="s">
        <v>76</v>
      </c>
      <c r="B8">
        <v>273.22000000000003</v>
      </c>
      <c r="D8">
        <v>295.98</v>
      </c>
      <c r="E8">
        <v>297.47000000000003</v>
      </c>
      <c r="G8">
        <v>322.25</v>
      </c>
      <c r="H8">
        <v>344.5</v>
      </c>
      <c r="J8">
        <v>373.27</v>
      </c>
      <c r="K8">
        <v>266.5</v>
      </c>
      <c r="M8">
        <v>288.7</v>
      </c>
    </row>
    <row r="9" spans="1:13" x14ac:dyDescent="0.35">
      <c r="A9" t="s">
        <v>46</v>
      </c>
    </row>
    <row r="11" spans="1:13" x14ac:dyDescent="0.35">
      <c r="A11" t="s">
        <v>77</v>
      </c>
      <c r="C11">
        <v>284.44</v>
      </c>
      <c r="F11">
        <v>309.62</v>
      </c>
      <c r="I11">
        <v>358.17</v>
      </c>
      <c r="L11">
        <v>277.24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"/>
  <sheetViews>
    <sheetView workbookViewId="0">
      <selection activeCell="E13" sqref="E13"/>
    </sheetView>
  </sheetViews>
  <sheetFormatPr defaultRowHeight="14.5" x14ac:dyDescent="0.35"/>
  <cols>
    <col min="1" max="1" width="12.1796875" customWidth="1"/>
  </cols>
  <sheetData>
    <row r="1" spans="1:13" ht="15" thickBot="1" x14ac:dyDescent="0.4">
      <c r="A1" s="4" t="s">
        <v>63</v>
      </c>
      <c r="B1" s="5"/>
      <c r="C1" s="4"/>
      <c r="D1" s="4"/>
      <c r="E1" s="4"/>
      <c r="F1" s="4"/>
      <c r="G1" s="4"/>
      <c r="H1" s="4"/>
      <c r="I1" s="4"/>
      <c r="J1" s="4"/>
    </row>
    <row r="2" spans="1:13" x14ac:dyDescent="0.35">
      <c r="B2" s="27" t="s">
        <v>65</v>
      </c>
      <c r="C2" s="28" t="s">
        <v>66</v>
      </c>
      <c r="D2" s="29" t="s">
        <v>67</v>
      </c>
      <c r="E2" s="27" t="s">
        <v>65</v>
      </c>
      <c r="F2" s="28" t="s">
        <v>66</v>
      </c>
      <c r="G2" s="29" t="s">
        <v>67</v>
      </c>
      <c r="H2" s="27" t="s">
        <v>65</v>
      </c>
      <c r="I2" s="28" t="s">
        <v>66</v>
      </c>
      <c r="J2" s="29" t="s">
        <v>67</v>
      </c>
      <c r="K2" s="27" t="s">
        <v>65</v>
      </c>
      <c r="L2" s="28" t="s">
        <v>66</v>
      </c>
      <c r="M2" s="29" t="s">
        <v>67</v>
      </c>
    </row>
    <row r="3" spans="1:13" x14ac:dyDescent="0.35">
      <c r="A3" s="24" t="s">
        <v>64</v>
      </c>
      <c r="B3" s="98" t="s">
        <v>68</v>
      </c>
      <c r="C3" s="99"/>
      <c r="D3" s="100"/>
      <c r="E3" s="98" t="s">
        <v>69</v>
      </c>
      <c r="F3" s="99"/>
      <c r="G3" s="100"/>
      <c r="H3" s="98" t="s">
        <v>70</v>
      </c>
      <c r="I3" s="99"/>
      <c r="J3" s="100"/>
      <c r="K3" s="101" t="s">
        <v>71</v>
      </c>
      <c r="L3" s="102"/>
      <c r="M3" s="103"/>
    </row>
    <row r="4" spans="1:13" x14ac:dyDescent="0.35">
      <c r="A4" s="25" t="s">
        <v>72</v>
      </c>
      <c r="B4" s="30">
        <v>274.93</v>
      </c>
      <c r="C4" s="7"/>
      <c r="D4" s="31">
        <v>293.69</v>
      </c>
      <c r="E4" s="30">
        <v>300.95999999999998</v>
      </c>
      <c r="F4" s="7"/>
      <c r="G4" s="31">
        <v>318.3</v>
      </c>
      <c r="H4" s="30">
        <v>347.06</v>
      </c>
      <c r="I4" s="7"/>
      <c r="J4" s="31">
        <v>367.05</v>
      </c>
      <c r="K4" s="30">
        <v>269.14999999999998</v>
      </c>
      <c r="L4" s="37"/>
      <c r="M4" s="31">
        <v>284.64999999999998</v>
      </c>
    </row>
    <row r="5" spans="1:13" x14ac:dyDescent="0.35">
      <c r="A5" s="25" t="s">
        <v>73</v>
      </c>
      <c r="B5" s="32">
        <v>282.29000000000002</v>
      </c>
      <c r="C5" s="7"/>
      <c r="D5" s="33">
        <v>287.41000000000003</v>
      </c>
      <c r="E5" s="32">
        <v>306.62</v>
      </c>
      <c r="F5" s="7"/>
      <c r="G5" s="33">
        <v>312.18</v>
      </c>
      <c r="H5" s="32">
        <v>355.06</v>
      </c>
      <c r="I5" s="7"/>
      <c r="J5" s="33">
        <v>361.5</v>
      </c>
      <c r="K5" s="38">
        <v>275.3</v>
      </c>
      <c r="L5" s="37"/>
      <c r="M5" s="39">
        <v>280.3</v>
      </c>
    </row>
    <row r="6" spans="1:13" x14ac:dyDescent="0.35">
      <c r="A6" s="25" t="s">
        <v>74</v>
      </c>
      <c r="B6" s="32">
        <v>275.41000000000003</v>
      </c>
      <c r="C6" s="7"/>
      <c r="D6" s="33">
        <v>293.61</v>
      </c>
      <c r="E6" s="32">
        <v>301.08999999999997</v>
      </c>
      <c r="F6" s="7"/>
      <c r="G6" s="33">
        <v>318.43</v>
      </c>
      <c r="H6" s="32">
        <v>347.23</v>
      </c>
      <c r="I6" s="7"/>
      <c r="J6" s="33">
        <v>370.19</v>
      </c>
      <c r="K6" s="38">
        <v>268.74</v>
      </c>
      <c r="L6" s="37"/>
      <c r="M6" s="39">
        <v>286.5</v>
      </c>
    </row>
    <row r="7" spans="1:13" x14ac:dyDescent="0.35">
      <c r="A7" s="25" t="s">
        <v>75</v>
      </c>
      <c r="B7" s="32">
        <v>274.89999999999998</v>
      </c>
      <c r="C7" s="7"/>
      <c r="D7" s="33">
        <v>294.83999999999997</v>
      </c>
      <c r="E7" s="32">
        <v>301.49</v>
      </c>
      <c r="F7" s="7"/>
      <c r="G7" s="33">
        <v>318.87</v>
      </c>
      <c r="H7" s="32">
        <v>346.69</v>
      </c>
      <c r="I7" s="7"/>
      <c r="J7" s="33">
        <v>371.83</v>
      </c>
      <c r="K7" s="38">
        <v>270.16000000000003</v>
      </c>
      <c r="L7" s="37"/>
      <c r="M7" s="39">
        <v>285.72000000000003</v>
      </c>
    </row>
    <row r="8" spans="1:13" ht="15" thickBot="1" x14ac:dyDescent="0.4">
      <c r="A8" s="26" t="s">
        <v>76</v>
      </c>
      <c r="B8" s="34">
        <v>273.22000000000003</v>
      </c>
      <c r="C8" s="35"/>
      <c r="D8" s="36">
        <v>295.98</v>
      </c>
      <c r="E8" s="34">
        <v>297.47000000000003</v>
      </c>
      <c r="F8" s="35"/>
      <c r="G8" s="36">
        <v>322.25</v>
      </c>
      <c r="H8" s="34">
        <v>344.5</v>
      </c>
      <c r="I8" s="35"/>
      <c r="J8" s="36">
        <v>373.27</v>
      </c>
      <c r="K8" s="40">
        <v>266.5</v>
      </c>
      <c r="L8" s="41"/>
      <c r="M8" s="42">
        <v>288.7</v>
      </c>
    </row>
    <row r="9" spans="1:13" x14ac:dyDescent="0.35">
      <c r="A9" s="9" t="s">
        <v>46</v>
      </c>
      <c r="B9" s="7"/>
      <c r="C9" s="7"/>
      <c r="D9" s="7"/>
      <c r="E9" s="7"/>
      <c r="F9" s="7"/>
      <c r="G9" s="7"/>
      <c r="H9" s="7"/>
      <c r="I9" s="7"/>
      <c r="J9" s="7"/>
      <c r="K9" s="8"/>
      <c r="L9" s="37"/>
      <c r="M9" s="8"/>
    </row>
    <row r="10" spans="1:13" x14ac:dyDescent="0.35">
      <c r="A10" s="6"/>
      <c r="B10" s="7"/>
      <c r="C10" s="7"/>
      <c r="D10" s="7"/>
      <c r="E10" s="7"/>
      <c r="F10" s="7"/>
      <c r="G10" s="7"/>
      <c r="H10" s="7"/>
      <c r="I10" s="7"/>
      <c r="J10" s="7"/>
    </row>
    <row r="11" spans="1:13" x14ac:dyDescent="0.35">
      <c r="A11" s="9" t="s">
        <v>77</v>
      </c>
      <c r="B11" s="5"/>
      <c r="C11" s="5">
        <v>284.44</v>
      </c>
      <c r="D11" s="5"/>
      <c r="E11" s="5"/>
      <c r="F11" s="5">
        <v>309.62</v>
      </c>
      <c r="G11" s="5"/>
      <c r="H11" s="5"/>
      <c r="I11" s="5">
        <v>358.17</v>
      </c>
      <c r="J11" s="5"/>
      <c r="L11">
        <v>277.24</v>
      </c>
    </row>
  </sheetData>
  <mergeCells count="4">
    <mergeCell ref="B3:D3"/>
    <mergeCell ref="E3:G3"/>
    <mergeCell ref="H3:J3"/>
    <mergeCell ref="K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6"/>
  <sheetViews>
    <sheetView workbookViewId="0">
      <selection activeCell="D6" sqref="D6"/>
    </sheetView>
  </sheetViews>
  <sheetFormatPr defaultRowHeight="14.5" x14ac:dyDescent="0.35"/>
  <cols>
    <col min="1" max="1" width="9.26953125" bestFit="1" customWidth="1"/>
  </cols>
  <sheetData>
    <row r="1" spans="1:2" x14ac:dyDescent="0.35">
      <c r="A1" t="s">
        <v>152</v>
      </c>
      <c r="B1" t="s">
        <v>193</v>
      </c>
    </row>
    <row r="2" spans="1:2" x14ac:dyDescent="0.35">
      <c r="A2">
        <v>1</v>
      </c>
      <c r="B2">
        <v>12</v>
      </c>
    </row>
    <row r="3" spans="1:2" x14ac:dyDescent="0.35">
      <c r="A3">
        <v>2</v>
      </c>
      <c r="B3">
        <v>56</v>
      </c>
    </row>
    <row r="4" spans="1:2" x14ac:dyDescent="0.35">
      <c r="A4">
        <v>3</v>
      </c>
      <c r="B4">
        <v>97</v>
      </c>
    </row>
    <row r="5" spans="1:2" x14ac:dyDescent="0.35">
      <c r="A5">
        <v>4</v>
      </c>
      <c r="B5">
        <v>78</v>
      </c>
    </row>
    <row r="6" spans="1:2" x14ac:dyDescent="0.35">
      <c r="A6">
        <v>5</v>
      </c>
      <c r="B6">
        <v>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"/>
  <sheetViews>
    <sheetView workbookViewId="0">
      <selection activeCell="E3" sqref="E3:E6"/>
    </sheetView>
  </sheetViews>
  <sheetFormatPr defaultRowHeight="14.5" x14ac:dyDescent="0.35"/>
  <cols>
    <col min="1" max="1" width="11" bestFit="1" customWidth="1"/>
    <col min="2" max="2" width="11.36328125" bestFit="1" customWidth="1"/>
    <col min="3" max="3" width="11.36328125" customWidth="1"/>
    <col min="4" max="4" width="11.81640625" bestFit="1" customWidth="1"/>
    <col min="5" max="5" width="11.36328125" bestFit="1" customWidth="1"/>
    <col min="6" max="6" width="10.54296875" customWidth="1"/>
    <col min="7" max="7" width="10" bestFit="1" customWidth="1"/>
    <col min="9" max="9" width="19.81640625" bestFit="1" customWidth="1"/>
    <col min="11" max="11" width="19.81640625" bestFit="1" customWidth="1"/>
  </cols>
  <sheetData>
    <row r="1" spans="1:11" ht="15" thickBot="1" x14ac:dyDescent="0.4"/>
    <row r="2" spans="1:11" x14ac:dyDescent="0.35">
      <c r="A2" s="59" t="s">
        <v>223</v>
      </c>
      <c r="B2" s="60" t="s">
        <v>224</v>
      </c>
      <c r="C2" s="61" t="s">
        <v>232</v>
      </c>
      <c r="D2" s="60" t="s">
        <v>223</v>
      </c>
      <c r="E2" s="60" t="s">
        <v>224</v>
      </c>
      <c r="F2" s="61" t="s">
        <v>233</v>
      </c>
      <c r="G2" s="71" t="s">
        <v>234</v>
      </c>
      <c r="I2" s="73" t="s">
        <v>236</v>
      </c>
      <c r="K2" s="73" t="s">
        <v>235</v>
      </c>
    </row>
    <row r="3" spans="1:11" x14ac:dyDescent="0.35">
      <c r="A3" s="66" t="s">
        <v>222</v>
      </c>
      <c r="B3" s="67">
        <v>0</v>
      </c>
      <c r="C3" s="68" t="str">
        <f>IF(B3&gt;E3,"győzött","nem győzött")</f>
        <v>nem győzött</v>
      </c>
      <c r="D3" s="62" t="s">
        <v>225</v>
      </c>
      <c r="E3" s="67">
        <v>0</v>
      </c>
      <c r="F3" s="63" t="str">
        <f>IF(E3&gt;B3,"győzött","nem győzött")</f>
        <v>nem győzött</v>
      </c>
      <c r="G3" s="47" t="str">
        <f>IF(B3=E3,"döntetlen","nem döntetlen")</f>
        <v>döntetlen</v>
      </c>
      <c r="I3" s="47" t="str">
        <f>IF((B3+E3)&gt;0,"volt","nem volt")</f>
        <v>nem volt</v>
      </c>
      <c r="K3" s="47"/>
    </row>
    <row r="4" spans="1:11" x14ac:dyDescent="0.35">
      <c r="A4" s="66" t="s">
        <v>226</v>
      </c>
      <c r="B4" s="67">
        <v>1</v>
      </c>
      <c r="C4" s="68" t="str">
        <f t="shared" ref="C4:C6" si="0">IF(B4&gt;E4,"győzött","nem győzött")</f>
        <v>nem győzött</v>
      </c>
      <c r="D4" s="62" t="s">
        <v>227</v>
      </c>
      <c r="E4" s="67">
        <v>2</v>
      </c>
      <c r="F4" s="63" t="str">
        <f t="shared" ref="F4:F5" si="1">IF(E4&gt;B4,"győzött","nem győzött")</f>
        <v>győzött</v>
      </c>
      <c r="G4" s="47" t="str">
        <f t="shared" ref="G4:G6" si="2">IF(B4=E4,"döntetlen","nem döntetlen")</f>
        <v>nem döntetlen</v>
      </c>
      <c r="I4" s="47" t="str">
        <f t="shared" ref="I4:I6" si="3">IF((B4+E4)&gt;0,"volt","nem volt")</f>
        <v>volt</v>
      </c>
      <c r="K4" s="47"/>
    </row>
    <row r="5" spans="1:11" x14ac:dyDescent="0.35">
      <c r="A5" s="66" t="s">
        <v>228</v>
      </c>
      <c r="B5" s="67">
        <v>1</v>
      </c>
      <c r="C5" s="68" t="str">
        <f t="shared" si="0"/>
        <v>győzött</v>
      </c>
      <c r="D5" s="62" t="s">
        <v>229</v>
      </c>
      <c r="E5" s="67">
        <v>0</v>
      </c>
      <c r="F5" s="63" t="str">
        <f t="shared" si="1"/>
        <v>nem győzött</v>
      </c>
      <c r="G5" s="47" t="str">
        <f t="shared" si="2"/>
        <v>nem döntetlen</v>
      </c>
      <c r="I5" s="47" t="str">
        <f t="shared" si="3"/>
        <v>volt</v>
      </c>
      <c r="K5" s="47"/>
    </row>
    <row r="6" spans="1:11" ht="15" thickBot="1" x14ac:dyDescent="0.4">
      <c r="A6" s="69" t="s">
        <v>230</v>
      </c>
      <c r="B6" s="67">
        <v>3</v>
      </c>
      <c r="C6" s="68" t="str">
        <f t="shared" si="0"/>
        <v>nem győzött</v>
      </c>
      <c r="D6" s="64" t="s">
        <v>231</v>
      </c>
      <c r="E6" s="67">
        <v>3</v>
      </c>
      <c r="F6" s="63" t="str">
        <f>IF(E6&gt;B6,"győzött","nem győzött")</f>
        <v>nem győzött</v>
      </c>
      <c r="G6" s="47" t="str">
        <f t="shared" si="2"/>
        <v>döntetlen</v>
      </c>
      <c r="I6" s="47" t="str">
        <f t="shared" si="3"/>
        <v>volt</v>
      </c>
      <c r="K6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19</vt:i4>
      </vt:variant>
    </vt:vector>
  </HeadingPairs>
  <TitlesOfParts>
    <vt:vector size="19" baseType="lpstr">
      <vt:lpstr>II.1 SZUM 1.</vt:lpstr>
      <vt:lpstr>II. SZUM 2.</vt:lpstr>
      <vt:lpstr>II.2 darab</vt:lpstr>
      <vt:lpstr>II.3 Egyszerűbb függ 1.</vt:lpstr>
      <vt:lpstr>II.3 Egyszerűbb függ 2.</vt:lpstr>
      <vt:lpstr>II. Egyszerűbb függ. 4. alap</vt:lpstr>
      <vt:lpstr>II. Egyszerűbb függ. 4. form</vt:lpstr>
      <vt:lpstr>II. Egyszerűbb függ. 5</vt:lpstr>
      <vt:lpstr>II.4 Ha függvény</vt:lpstr>
      <vt:lpstr>II.5 Összetett Ha függvény 1</vt:lpstr>
      <vt:lpstr>II.5 Összetett Ha függvény 2.</vt:lpstr>
      <vt:lpstr>II. 6 Keres függ 1.</vt:lpstr>
      <vt:lpstr>II.6 Keres függ. 2.</vt:lpstr>
      <vt:lpstr>II.8 Fkeres függ 1.</vt:lpstr>
      <vt:lpstr>II.8 Fkeres függ 2</vt:lpstr>
      <vt:lpstr>II.9 Szumha 2.</vt:lpstr>
      <vt:lpstr>II.11 Szöveges függ</vt:lpstr>
      <vt:lpstr>II.12 pénzügyi függvény 1.</vt:lpstr>
      <vt:lpstr>II.13 egyé függ funk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2020-04-09T07:54:02Z</dcterms:modified>
</cp:coreProperties>
</file>